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C:\Users\mcarpenter\OneDrive - Mississippi Department of Environmental Quality\DeSoto 2nd Ozone Maint Plan\2nd Maintenance Plan\Appendices\A-3_Nonpoint Sources\"/>
    </mc:Choice>
  </mc:AlternateContent>
  <xr:revisionPtr revIDLastSave="0" documentId="13_ncr:1_{DD204FCE-9D2F-42C1-9913-3F86729F8FAB}" xr6:coauthVersionLast="47" xr6:coauthVersionMax="47" xr10:uidLastSave="{00000000-0000-0000-0000-000000000000}"/>
  <bookViews>
    <workbookView xWindow="-120" yWindow="-120" windowWidth="29040" windowHeight="15840" xr2:uid="{00000000-000D-0000-FFFF-FFFF00000000}"/>
  </bookViews>
  <sheets>
    <sheet name="baseline &amp; projection_nonpoint" sheetId="11" r:id="rId1"/>
    <sheet name="2017NEI_nonpoint" sheetId="10" r:id="rId2"/>
    <sheet name="projections_2016v3" sheetId="7" r:id="rId3"/>
    <sheet name="2017_Projections" sheetId="8" state="hidden" r:id="rId4"/>
    <sheet name="2016 county monthly_2016v3" sheetId="6" r:id="rId5"/>
    <sheet name="2023 county monthly_2016v3" sheetId="4" r:id="rId6"/>
    <sheet name="2026 county monthly_2016v3" sheetId="5" r:id="rId7"/>
    <sheet name="Nonpoint Solvent data" sheetId="12" r:id="rId8"/>
  </sheets>
  <definedNames>
    <definedName name="_xlnm._FilterDatabase" localSheetId="4" hidden="1">'2016 county monthly_2016v3'!$A$1:$T$32</definedName>
    <definedName name="_xlnm._FilterDatabase" localSheetId="3" hidden="1">'2017_Projections'!$A$1:$S$30</definedName>
    <definedName name="_xlnm._FilterDatabase" localSheetId="1" hidden="1">'2017NEI_nonpoint'!$A$1:$F$51</definedName>
    <definedName name="_xlnm._FilterDatabase" localSheetId="0" hidden="1">'baseline &amp; projection_nonpoint'!$A$1:$O$13</definedName>
    <definedName name="_xlnm._FilterDatabase" localSheetId="2" hidden="1">projections_2016v3!$A$1:$M$26</definedName>
  </definedNames>
  <calcPr calcId="191029"/>
  <pivotCaches>
    <pivotCache cacheId="0"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 i="11" l="1"/>
  <c r="L2" i="12"/>
  <c r="J2" i="12"/>
  <c r="K2" i="12"/>
  <c r="N5" i="11"/>
  <c r="M2" i="11"/>
  <c r="N2" i="11" s="1"/>
  <c r="M16" i="7"/>
  <c r="O13" i="11"/>
  <c r="O12" i="11"/>
  <c r="O11" i="11"/>
  <c r="O10" i="11"/>
  <c r="O9" i="11"/>
  <c r="O8" i="11"/>
  <c r="O7" i="11"/>
  <c r="O6" i="11"/>
  <c r="O4" i="11"/>
  <c r="O3" i="11"/>
  <c r="O2" i="11"/>
  <c r="M5" i="11"/>
  <c r="M7" i="11"/>
  <c r="M6" i="11"/>
  <c r="N7" i="11" l="1"/>
  <c r="N6" i="11"/>
  <c r="M11" i="11" l="1"/>
  <c r="M9" i="11"/>
  <c r="M10" i="11"/>
  <c r="M8" i="11"/>
  <c r="M13" i="11"/>
  <c r="M12" i="11"/>
  <c r="M4" i="11"/>
  <c r="M3" i="11"/>
  <c r="S13" i="8"/>
  <c r="N3" i="11" l="1"/>
  <c r="N4" i="11"/>
  <c r="N12" i="11"/>
  <c r="N13" i="11"/>
  <c r="N8" i="11"/>
  <c r="N9" i="11"/>
  <c r="M2" i="7"/>
  <c r="M4" i="7"/>
  <c r="M12" i="7"/>
  <c r="M10" i="7"/>
  <c r="S2" i="8" l="1"/>
  <c r="R3" i="8"/>
  <c r="R2" i="8"/>
  <c r="S12" i="8" l="1"/>
  <c r="M6" i="8" l="1"/>
  <c r="N6" i="8" s="1"/>
  <c r="O2" i="8"/>
  <c r="O3" i="8"/>
  <c r="O4" i="8"/>
  <c r="O5" i="8"/>
  <c r="O6" i="8"/>
  <c r="O7" i="8"/>
  <c r="O8" i="8"/>
  <c r="O9" i="8"/>
  <c r="O10" i="8"/>
  <c r="O11" i="8"/>
  <c r="O12" i="8"/>
  <c r="O13" i="8"/>
  <c r="O14" i="8"/>
  <c r="O15" i="8"/>
  <c r="O16" i="8"/>
  <c r="O17" i="8"/>
  <c r="O18" i="8"/>
  <c r="O19" i="8"/>
  <c r="O20" i="8"/>
  <c r="O21" i="8"/>
  <c r="O22" i="8"/>
  <c r="O23" i="8"/>
  <c r="O24" i="8"/>
  <c r="O25" i="8"/>
  <c r="O26" i="8"/>
  <c r="O27" i="8"/>
  <c r="O28" i="8"/>
  <c r="O29" i="8"/>
  <c r="O30" i="8"/>
  <c r="E43" i="10"/>
  <c r="S30" i="8"/>
  <c r="S29" i="8"/>
  <c r="S28" i="8"/>
  <c r="S27" i="8"/>
  <c r="S26" i="8"/>
  <c r="S25" i="8"/>
  <c r="S24" i="8"/>
  <c r="S23" i="8"/>
  <c r="S22" i="8"/>
  <c r="S21" i="8"/>
  <c r="S20" i="8"/>
  <c r="S19" i="8"/>
  <c r="S18" i="8"/>
  <c r="S17" i="8"/>
  <c r="S16" i="8"/>
  <c r="S15" i="8"/>
  <c r="S14" i="8"/>
  <c r="S11" i="8"/>
  <c r="S10" i="8"/>
  <c r="S9" i="8"/>
  <c r="S8" i="8"/>
  <c r="S7" i="8"/>
  <c r="S6" i="8"/>
  <c r="S5" i="8"/>
  <c r="S4" i="8"/>
  <c r="S3" i="8"/>
  <c r="R13" i="8"/>
  <c r="R4" i="8" l="1"/>
  <c r="R5" i="8"/>
  <c r="R6" i="8"/>
  <c r="R7" i="8"/>
  <c r="R8" i="8"/>
  <c r="R9" i="8"/>
  <c r="R10" i="8"/>
  <c r="R11" i="8"/>
  <c r="R12" i="8"/>
  <c r="R14" i="8"/>
  <c r="R15" i="8"/>
  <c r="R16" i="8"/>
  <c r="R17" i="8"/>
  <c r="R18" i="8"/>
  <c r="R19" i="8"/>
  <c r="R20" i="8"/>
  <c r="R21" i="8"/>
  <c r="R22" i="8"/>
  <c r="R23" i="8"/>
  <c r="R24" i="8"/>
  <c r="R25" i="8"/>
  <c r="R26" i="8"/>
  <c r="R27" i="8"/>
  <c r="R28" i="8"/>
  <c r="R29" i="8"/>
  <c r="R30" i="8"/>
  <c r="M2" i="8"/>
  <c r="Q30" i="8"/>
  <c r="P30" i="8"/>
  <c r="M30" i="8"/>
  <c r="N30" i="8" s="1"/>
  <c r="Q29" i="8"/>
  <c r="P29" i="8"/>
  <c r="M29" i="8"/>
  <c r="N29" i="8" s="1"/>
  <c r="Q28" i="8"/>
  <c r="P28" i="8"/>
  <c r="M28" i="8"/>
  <c r="Q27" i="8"/>
  <c r="P27" i="8"/>
  <c r="M27" i="8"/>
  <c r="Q26" i="8"/>
  <c r="P26" i="8"/>
  <c r="M26" i="8"/>
  <c r="Q25" i="8"/>
  <c r="P25" i="8"/>
  <c r="M25" i="8"/>
  <c r="Q24" i="8"/>
  <c r="P24" i="8"/>
  <c r="M24" i="8"/>
  <c r="N24" i="8" s="1"/>
  <c r="Q23" i="8"/>
  <c r="P23" i="8"/>
  <c r="M23" i="8"/>
  <c r="Q22" i="8"/>
  <c r="P22" i="8"/>
  <c r="M22" i="8"/>
  <c r="Q21" i="8"/>
  <c r="P21" i="8"/>
  <c r="M21" i="8"/>
  <c r="N21" i="8" s="1"/>
  <c r="Q20" i="8"/>
  <c r="P20" i="8"/>
  <c r="M20" i="8"/>
  <c r="Q19" i="8"/>
  <c r="P19" i="8"/>
  <c r="M19" i="8"/>
  <c r="N19" i="8" s="1"/>
  <c r="Q18" i="8"/>
  <c r="P18" i="8"/>
  <c r="M18" i="8"/>
  <c r="N18" i="8" s="1"/>
  <c r="Q17" i="8"/>
  <c r="P17" i="8"/>
  <c r="M17" i="8"/>
  <c r="N17" i="8" s="1"/>
  <c r="Q16" i="8"/>
  <c r="P16" i="8"/>
  <c r="M16" i="8"/>
  <c r="Q15" i="8"/>
  <c r="P15" i="8"/>
  <c r="M15" i="8"/>
  <c r="N15" i="8" s="1"/>
  <c r="Q14" i="8"/>
  <c r="P14" i="8"/>
  <c r="M14" i="8"/>
  <c r="N14" i="8" s="1"/>
  <c r="Q13" i="8"/>
  <c r="P13" i="8"/>
  <c r="M13" i="8"/>
  <c r="Q12" i="8"/>
  <c r="P12" i="8"/>
  <c r="M12" i="8"/>
  <c r="Q11" i="8"/>
  <c r="P11" i="8"/>
  <c r="M11" i="8"/>
  <c r="Q10" i="8"/>
  <c r="P10" i="8"/>
  <c r="M10" i="8"/>
  <c r="Q9" i="8"/>
  <c r="P9" i="8"/>
  <c r="M9" i="8"/>
  <c r="N9" i="8" s="1"/>
  <c r="Q8" i="8"/>
  <c r="P8" i="8"/>
  <c r="M8" i="8"/>
  <c r="Q7" i="8"/>
  <c r="P7" i="8"/>
  <c r="M7" i="8"/>
  <c r="Q6" i="8"/>
  <c r="P6" i="8"/>
  <c r="Q5" i="8"/>
  <c r="P5" i="8"/>
  <c r="M5" i="8"/>
  <c r="Q4" i="8"/>
  <c r="P4" i="8"/>
  <c r="M4" i="8"/>
  <c r="N4" i="8" s="1"/>
  <c r="Q3" i="8"/>
  <c r="P3" i="8"/>
  <c r="M3" i="8"/>
  <c r="N3" i="8" s="1"/>
  <c r="Q2" i="8"/>
  <c r="P2" i="8"/>
  <c r="L3" i="7"/>
  <c r="L4" i="7"/>
  <c r="L6" i="7"/>
  <c r="L7" i="7"/>
  <c r="L8" i="7"/>
  <c r="L9" i="7"/>
  <c r="L10" i="7"/>
  <c r="L11" i="7"/>
  <c r="L12" i="7"/>
  <c r="L13" i="7"/>
  <c r="L14" i="7"/>
  <c r="L15" i="7"/>
  <c r="L16" i="7"/>
  <c r="L17" i="7"/>
  <c r="L18" i="7"/>
  <c r="L19" i="7"/>
  <c r="L20" i="7"/>
  <c r="L21" i="7"/>
  <c r="L22" i="7"/>
  <c r="L23" i="7"/>
  <c r="L24" i="7"/>
  <c r="L25" i="7"/>
  <c r="L26" i="7"/>
  <c r="L2" i="7"/>
  <c r="M14" i="7"/>
  <c r="M15" i="7"/>
  <c r="M3" i="7"/>
  <c r="M17" i="7"/>
  <c r="M5" i="7"/>
  <c r="M18" i="7"/>
  <c r="M6" i="7"/>
  <c r="M19" i="7"/>
  <c r="M7" i="7"/>
  <c r="M20" i="7"/>
  <c r="M8" i="7"/>
  <c r="M21" i="7"/>
  <c r="M9" i="7"/>
  <c r="M22" i="7"/>
  <c r="M23" i="7"/>
  <c r="M11" i="7"/>
  <c r="M24" i="7"/>
  <c r="M25" i="7"/>
  <c r="M13" i="7"/>
  <c r="M26"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Matt Carpenter</author>
  </authors>
  <commentList>
    <comment ref="O5" authorId="0" shapeId="0" xr:uid="{73C55A76-7FE9-40E4-BE3C-E6D30E099FA2}">
      <text>
        <r>
          <rPr>
            <b/>
            <sz val="9"/>
            <color indexed="81"/>
            <rFont val="Tahoma"/>
            <family val="2"/>
          </rPr>
          <t>Matt Carpenter:</t>
        </r>
        <r>
          <rPr>
            <sz val="9"/>
            <color indexed="81"/>
            <rFont val="Tahoma"/>
            <family val="2"/>
          </rPr>
          <t xml:space="preserve">
Following EPA's guidance regarding "no growth assumption" for the nonpoint solvent sector due to difficulty in projecting sector as evident by conflicting emissions estimates and projections found between 2017 NEI, 2020 NEI, 2016v3, and 2022v1. </t>
        </r>
      </text>
    </comment>
    <comment ref="J6" authorId="0" shapeId="0" xr:uid="{DF16CDC8-AA27-4499-A334-6AEB28363EB3}">
      <text>
        <r>
          <rPr>
            <b/>
            <sz val="9"/>
            <color indexed="81"/>
            <rFont val="Tahoma"/>
            <family val="2"/>
          </rPr>
          <t>Matt Carpenter:</t>
        </r>
        <r>
          <rPr>
            <sz val="9"/>
            <color indexed="81"/>
            <rFont val="Tahoma"/>
            <family val="2"/>
          </rPr>
          <t xml:space="preserve">
June Percentages used as opposed to July (0%) for ptagfire projections
</t>
        </r>
      </text>
    </comment>
    <comment ref="K6" authorId="0" shapeId="0" xr:uid="{E2D02131-B240-4376-920E-785765F7C39C}">
      <text>
        <r>
          <rPr>
            <b/>
            <sz val="9"/>
            <color indexed="81"/>
            <rFont val="Tahoma"/>
            <family val="2"/>
          </rPr>
          <t>Matt Carpenter:</t>
        </r>
        <r>
          <rPr>
            <sz val="9"/>
            <color indexed="81"/>
            <rFont val="Tahoma"/>
            <family val="2"/>
          </rPr>
          <t xml:space="preserve">
June Percentages used as opposed to July (0%) for ptagfire projections
</t>
        </r>
      </text>
    </comment>
    <comment ref="L6" authorId="0" shapeId="0" xr:uid="{8968A080-3C53-4F1A-892B-B81BA3D4B4AB}">
      <text>
        <r>
          <rPr>
            <b/>
            <sz val="9"/>
            <color indexed="81"/>
            <rFont val="Tahoma"/>
            <family val="2"/>
          </rPr>
          <t>Matt Carpenter:</t>
        </r>
        <r>
          <rPr>
            <sz val="9"/>
            <color indexed="81"/>
            <rFont val="Tahoma"/>
            <family val="2"/>
          </rPr>
          <t xml:space="preserve">
June Percentages used as opposed to July (0%) for ptagfire projections
</t>
        </r>
      </text>
    </comment>
  </commentList>
</comments>
</file>

<file path=xl/sharedStrings.xml><?xml version="1.0" encoding="utf-8"?>
<sst xmlns="http://schemas.openxmlformats.org/spreadsheetml/2006/main" count="1220" uniqueCount="121">
  <si>
    <t>VOC</t>
  </si>
  <si>
    <t>Pollutant</t>
  </si>
  <si>
    <t>US</t>
  </si>
  <si>
    <t>NOX</t>
  </si>
  <si>
    <t>nonpt</t>
  </si>
  <si>
    <t>livestock</t>
  </si>
  <si>
    <t>VOC_INV</t>
  </si>
  <si>
    <t>nonroad</t>
  </si>
  <si>
    <t>nonpoint</t>
  </si>
  <si>
    <t>Mississippi</t>
  </si>
  <si>
    <t>De Soto Co</t>
  </si>
  <si>
    <t>airports</t>
  </si>
  <si>
    <t>point</t>
  </si>
  <si>
    <t>beis</t>
  </si>
  <si>
    <t>cmv_c1c2_12</t>
  </si>
  <si>
    <t>np_solvents</t>
  </si>
  <si>
    <t>onroad</t>
  </si>
  <si>
    <t>pt_oilgas</t>
  </si>
  <si>
    <t>ptagfire</t>
  </si>
  <si>
    <t>ptegu</t>
  </si>
  <si>
    <t>ptfire-rx</t>
  </si>
  <si>
    <t>fires</t>
  </si>
  <si>
    <t>ptfire-wild</t>
  </si>
  <si>
    <t>ptnonipm</t>
  </si>
  <si>
    <t>rail</t>
  </si>
  <si>
    <t>rwc</t>
  </si>
  <si>
    <t>country_cd</t>
  </si>
  <si>
    <t>region_cd</t>
  </si>
  <si>
    <t>sector</t>
  </si>
  <si>
    <t>sector group</t>
  </si>
  <si>
    <t>poll</t>
  </si>
  <si>
    <t>ann_value</t>
  </si>
  <si>
    <t>State</t>
  </si>
  <si>
    <t>County</t>
  </si>
  <si>
    <t>jan_value</t>
  </si>
  <si>
    <t>feb_value</t>
  </si>
  <si>
    <t>mar_value</t>
  </si>
  <si>
    <t>apr_value</t>
  </si>
  <si>
    <t>may_value</t>
  </si>
  <si>
    <t>jun_value</t>
  </si>
  <si>
    <t>jul_value</t>
  </si>
  <si>
    <t>aug_value</t>
  </si>
  <si>
    <t>sep_value</t>
  </si>
  <si>
    <t>oct_value</t>
  </si>
  <si>
    <t>nov_value</t>
  </si>
  <si>
    <t>dec_value</t>
  </si>
  <si>
    <t>sectir</t>
  </si>
  <si>
    <t>county</t>
  </si>
  <si>
    <t>2016 annual value</t>
  </si>
  <si>
    <t>2023 annual value</t>
  </si>
  <si>
    <t>2026 annual value</t>
  </si>
  <si>
    <t>2016 July value</t>
  </si>
  <si>
    <t>2023 July value</t>
  </si>
  <si>
    <t>2026 July value</t>
  </si>
  <si>
    <t>County code</t>
  </si>
  <si>
    <t>Country code</t>
  </si>
  <si>
    <t>Sector ID</t>
  </si>
  <si>
    <t>2029 July Projection</t>
  </si>
  <si>
    <t>2032 July Projection</t>
  </si>
  <si>
    <t>2036 July Projection</t>
  </si>
  <si>
    <t>2021, 2029, 2032, and 2036 data for these sectors was not estimated using this procedure.</t>
  </si>
  <si>
    <t>Biogenic emissions (beis) sector removed.</t>
  </si>
  <si>
    <t>Average % Emissions in July</t>
  </si>
  <si>
    <t>2017 July Interpolation</t>
  </si>
  <si>
    <t>2036 July Projection (2016 to 2036 growth rate</t>
  </si>
  <si>
    <t>StateAndCountyFIPSCode</t>
  </si>
  <si>
    <t>Sector</t>
  </si>
  <si>
    <t>PollutantCode</t>
  </si>
  <si>
    <t>EmissionsUnitofMeasureCode</t>
  </si>
  <si>
    <t>28033</t>
  </si>
  <si>
    <t>Agriculture - Livestock Waste</t>
  </si>
  <si>
    <t>TON</t>
  </si>
  <si>
    <t>Bulk Gasoline Terminals</t>
  </si>
  <si>
    <t>Commercial Cooking</t>
  </si>
  <si>
    <t>Fires - Agricultural Field Burning</t>
  </si>
  <si>
    <t>Fires - Prescribed Fires</t>
  </si>
  <si>
    <t>Fuel Comb - Comm/Institutional - Biomass</t>
  </si>
  <si>
    <t>Fuel Comb - Comm/Institutional - Coal</t>
  </si>
  <si>
    <t>Fuel Comb - Comm/Institutional - Natural Gas</t>
  </si>
  <si>
    <t>Fuel Comb - Comm/Institutional - Oil</t>
  </si>
  <si>
    <t>Fuel Comb - Comm/Institutional - Other</t>
  </si>
  <si>
    <t>Fuel Comb - Industrial Boilers, ICEs - Biomass</t>
  </si>
  <si>
    <t>Fuel Comb - Industrial Boilers, ICEs - Coal</t>
  </si>
  <si>
    <t>Fuel Comb - Industrial Boilers, ICEs - Natural Gas</t>
  </si>
  <si>
    <t>Fuel Comb - Industrial Boilers, ICEs - Oil</t>
  </si>
  <si>
    <t>Fuel Comb - Industrial Boilers, ICEs - Other</t>
  </si>
  <si>
    <t>Fuel Comb - Residential - Natural Gas</t>
  </si>
  <si>
    <t>Fuel Comb - Residential - Oil</t>
  </si>
  <si>
    <t>Fuel Comb - Residential - Other</t>
  </si>
  <si>
    <t>LB</t>
  </si>
  <si>
    <t>Fuel Comb - Residential - Wood</t>
  </si>
  <si>
    <t>Gas Stations</t>
  </si>
  <si>
    <t>Industrial Processes - Storage and Transfer</t>
  </si>
  <si>
    <t>Miscellaneous Non-Industrial NEC</t>
  </si>
  <si>
    <t>Solvent - Consumer &amp; Commercial Solvent Use</t>
  </si>
  <si>
    <t>Solvent - Degreasing</t>
  </si>
  <si>
    <t>Solvent - Dry Cleaning</t>
  </si>
  <si>
    <t>Solvent - Graphic Arts</t>
  </si>
  <si>
    <t>Solvent - Industrial Surface Coating &amp; Solvent Use</t>
  </si>
  <si>
    <t>Solvent - Non-Industrial Surface Coating</t>
  </si>
  <si>
    <t>Waste Disposal</t>
  </si>
  <si>
    <t>Row Labels</t>
  </si>
  <si>
    <t>Grand Total</t>
  </si>
  <si>
    <t>sector_id</t>
  </si>
  <si>
    <t>2017 annual value (NEI_nonpoint)</t>
  </si>
  <si>
    <t>2017 July NEI Nonpoint</t>
  </si>
  <si>
    <r>
      <t>2016 July value</t>
    </r>
    <r>
      <rPr>
        <b/>
        <vertAlign val="superscript"/>
        <sz val="11"/>
        <color theme="1"/>
        <rFont val="Calibri"/>
        <family val="2"/>
        <scheme val="minor"/>
      </rPr>
      <t>1</t>
    </r>
  </si>
  <si>
    <t>2017 annual value (NEI)</t>
  </si>
  <si>
    <t>TotalEmissions</t>
  </si>
  <si>
    <t>2036 July Projection (tons)</t>
  </si>
  <si>
    <t>Average Annual % Emissions in July</t>
  </si>
  <si>
    <t>(1) July value listed as 0 in 2016v3 for ptagfire and ptfire-wild, so a July factor of 1/12 used instead.</t>
  </si>
  <si>
    <t>(2) Wild fire data aquired from 2016v3 since no wildfire data available in 2017 NEI Nonpoint  (note - check 2017 NEI event data)</t>
  </si>
  <si>
    <r>
      <t>ptfire-wild</t>
    </r>
    <r>
      <rPr>
        <vertAlign val="superscript"/>
        <sz val="11"/>
        <color theme="1"/>
        <rFont val="Calibri"/>
        <family val="2"/>
        <scheme val="minor"/>
      </rPr>
      <t>2</t>
    </r>
  </si>
  <si>
    <r>
      <t>ptagfire</t>
    </r>
    <r>
      <rPr>
        <vertAlign val="superscript"/>
        <sz val="11"/>
        <color theme="1"/>
        <rFont val="Calibri"/>
        <family val="2"/>
        <scheme val="minor"/>
      </rPr>
      <t>1</t>
    </r>
  </si>
  <si>
    <t>2017 Summer Day (tons/day)</t>
  </si>
  <si>
    <t>2036 Summer Day (tons/day)</t>
  </si>
  <si>
    <t>Average annual % emissions in July</t>
  </si>
  <si>
    <t>Sum of TotalEmissions</t>
  </si>
  <si>
    <t>2020 annual value (NEI)</t>
  </si>
  <si>
    <t xml:space="preserve">2022 annual value (EPA's 2022v1 Modeling Platform)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</si>
</sst>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sz val="11"/>
      <color indexed="8"/>
      <name val="Calibri"/>
      <family val="2"/>
    </font>
    <font>
      <sz val="10"/>
      <color indexed="8"/>
      <name val="Arial"/>
      <family val="2"/>
    </font>
    <font>
      <sz val="11"/>
      <color indexed="8"/>
      <name val="Calibri"/>
      <family val="2"/>
    </font>
    <font>
      <vertAlign val="superscrip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gradientFill degree="45">
        <stop position="0">
          <color theme="0"/>
        </stop>
        <stop position="1">
          <color theme="4"/>
        </stop>
      </gradientFill>
    </fill>
    <fill>
      <patternFill patternType="solid">
        <fgColor rgb="FFFFFF00"/>
        <bgColor indexed="64"/>
      </patternFill>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4" fillId="0" borderId="0"/>
  </cellStyleXfs>
  <cellXfs count="17">
    <xf numFmtId="0" fontId="0" fillId="0" borderId="0" xfId="0"/>
    <xf numFmtId="0" fontId="1" fillId="0" borderId="0" xfId="0" applyFont="1"/>
    <xf numFmtId="0" fontId="1" fillId="0" borderId="0" xfId="0" applyFont="1" applyAlignment="1">
      <alignment wrapText="1"/>
    </xf>
    <xf numFmtId="0" fontId="0" fillId="0" borderId="0" xfId="0" applyAlignment="1">
      <alignment wrapText="1"/>
    </xf>
    <xf numFmtId="164" fontId="0" fillId="0" borderId="0" xfId="0" applyNumberFormat="1"/>
    <xf numFmtId="0" fontId="0" fillId="2" borderId="0" xfId="0" applyFill="1"/>
    <xf numFmtId="164" fontId="0" fillId="2" borderId="0" xfId="0" applyNumberFormat="1" applyFill="1"/>
    <xf numFmtId="0" fontId="3" fillId="4" borderId="1" xfId="1" applyFont="1" applyFill="1" applyBorder="1" applyAlignment="1">
      <alignment horizontal="center"/>
    </xf>
    <xf numFmtId="0" fontId="3" fillId="0" borderId="2" xfId="1" applyFont="1" applyBorder="1" applyAlignment="1">
      <alignment wrapText="1"/>
    </xf>
    <xf numFmtId="0" fontId="3" fillId="0" borderId="2" xfId="1" applyFont="1" applyBorder="1" applyAlignment="1">
      <alignment horizontal="right" wrapText="1"/>
    </xf>
    <xf numFmtId="0" fontId="0" fillId="0" borderId="0" xfId="0" pivotButton="1"/>
    <xf numFmtId="0" fontId="0" fillId="0" borderId="0" xfId="0" applyAlignment="1">
      <alignment horizontal="left"/>
    </xf>
    <xf numFmtId="0" fontId="5" fillId="4" borderId="1" xfId="1" applyFont="1" applyFill="1" applyBorder="1" applyAlignment="1">
      <alignment horizontal="center"/>
    </xf>
    <xf numFmtId="0" fontId="0" fillId="0" borderId="0" xfId="0" applyAlignment="1">
      <alignment horizontal="left" indent="1"/>
    </xf>
    <xf numFmtId="0" fontId="0" fillId="3" borderId="0" xfId="0" applyFill="1"/>
    <xf numFmtId="2" fontId="0" fillId="0" borderId="0" xfId="0" applyNumberFormat="1"/>
    <xf numFmtId="2" fontId="0" fillId="3" borderId="0" xfId="0" applyNumberFormat="1" applyFill="1"/>
  </cellXfs>
  <cellStyles count="2">
    <cellStyle name="Normal" xfId="0" builtinId="0"/>
    <cellStyle name="Normal_2017 NEI_nonpoint" xfId="1" xr:uid="{BE361BA5-36FA-4231-929D-3810EDACF0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tt Carpenter" refreshedDate="45393.633370601849" createdVersion="8" refreshedVersion="8" minRefreshableVersion="3" recordCount="50" xr:uid="{60855E55-2833-45F4-8DF4-E581145B7641}">
  <cacheSource type="worksheet">
    <worksheetSource ref="A1:F51" sheet="2017NEI_nonpoint"/>
  </cacheSource>
  <cacheFields count="6">
    <cacheField name="StateAndCountyFIPSCode" numFmtId="0">
      <sharedItems/>
    </cacheField>
    <cacheField name="Sector" numFmtId="0">
      <sharedItems/>
    </cacheField>
    <cacheField name="sector_id" numFmtId="0">
      <sharedItems containsBlank="1" count="9">
        <s v="livestock"/>
        <s v="nonpt"/>
        <s v="ptagfire"/>
        <s v="ptfire-rx"/>
        <s v="rwc"/>
        <s v="np_solvents"/>
        <s v="cmv_c1c2_12" u="1"/>
        <s v="rail" u="1"/>
        <m u="1"/>
      </sharedItems>
    </cacheField>
    <cacheField name="PollutantCode" numFmtId="0">
      <sharedItems count="2">
        <s v="VOC"/>
        <s v="NOX"/>
      </sharedItems>
    </cacheField>
    <cacheField name="TotalEmissions" numFmtId="0">
      <sharedItems containsSemiMixedTypes="0" containsString="0" containsNumber="1" minValue="0" maxValue="825.55477500000006"/>
    </cacheField>
    <cacheField name="EmissionsUnitofMeasureCod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28033"/>
    <s v="Agriculture - Livestock Waste"/>
    <x v="0"/>
    <x v="0"/>
    <n v="5.9892179279999995"/>
    <s v="TON"/>
  </r>
  <r>
    <s v="28033"/>
    <s v="Bulk Gasoline Terminals"/>
    <x v="1"/>
    <x v="0"/>
    <n v="105.508704959"/>
    <s v="TON"/>
  </r>
  <r>
    <s v="28033"/>
    <s v="Commercial Cooking"/>
    <x v="1"/>
    <x v="0"/>
    <n v="11.535681390000001"/>
    <s v="TON"/>
  </r>
  <r>
    <s v="28033"/>
    <s v="Fires - Agricultural Field Burning"/>
    <x v="2"/>
    <x v="1"/>
    <n v="2.5189999999999997"/>
    <s v="TON"/>
  </r>
  <r>
    <s v="28033"/>
    <s v="Fires - Agricultural Field Burning"/>
    <x v="2"/>
    <x v="0"/>
    <n v="8.3699999999999992"/>
    <s v="TON"/>
  </r>
  <r>
    <s v="28033"/>
    <s v="Fires - Prescribed Fires"/>
    <x v="3"/>
    <x v="1"/>
    <n v="30.561671"/>
    <s v="TON"/>
  </r>
  <r>
    <s v="28033"/>
    <s v="Fires - Prescribed Fires"/>
    <x v="3"/>
    <x v="0"/>
    <n v="366.67815999999999"/>
    <s v="TON"/>
  </r>
  <r>
    <s v="28033"/>
    <s v="Fuel Comb - Comm/Institutional - Biomass"/>
    <x v="1"/>
    <x v="1"/>
    <n v="2.0748350000000002"/>
    <s v="TON"/>
  </r>
  <r>
    <s v="28033"/>
    <s v="Fuel Comb - Comm/Institutional - Biomass"/>
    <x v="1"/>
    <x v="0"/>
    <n v="0.1603281"/>
    <s v="TON"/>
  </r>
  <r>
    <s v="28033"/>
    <s v="Fuel Comb - Comm/Institutional - Coal"/>
    <x v="1"/>
    <x v="1"/>
    <n v="0"/>
    <s v="TON"/>
  </r>
  <r>
    <s v="28033"/>
    <s v="Fuel Comb - Comm/Institutional - Coal"/>
    <x v="1"/>
    <x v="0"/>
    <n v="0"/>
    <s v="TON"/>
  </r>
  <r>
    <s v="28033"/>
    <s v="Fuel Comb - Comm/Institutional - Natural Gas"/>
    <x v="1"/>
    <x v="1"/>
    <n v="19.325469999999999"/>
    <s v="TON"/>
  </r>
  <r>
    <s v="28033"/>
    <s v="Fuel Comb - Comm/Institutional - Natural Gas"/>
    <x v="1"/>
    <x v="0"/>
    <n v="1.0629010000000001"/>
    <s v="TON"/>
  </r>
  <r>
    <s v="28033"/>
    <s v="Fuel Comb - Comm/Institutional - Oil"/>
    <x v="1"/>
    <x v="1"/>
    <n v="9.2010400000000006E-3"/>
    <s v="TON"/>
  </r>
  <r>
    <s v="28033"/>
    <s v="Fuel Comb - Comm/Institutional - Oil"/>
    <x v="1"/>
    <x v="0"/>
    <n v="1.564177E-4"/>
    <s v="TON"/>
  </r>
  <r>
    <s v="28033"/>
    <s v="Fuel Comb - Comm/Institutional - Other"/>
    <x v="1"/>
    <x v="1"/>
    <n v="2.9161329999999999"/>
    <s v="TON"/>
  </r>
  <r>
    <s v="28033"/>
    <s v="Fuel Comb - Comm/Institutional - Other"/>
    <x v="1"/>
    <x v="0"/>
    <n v="0.1065628"/>
    <s v="TON"/>
  </r>
  <r>
    <s v="28033"/>
    <s v="Fuel Comb - Industrial Boilers, ICEs - Biomass"/>
    <x v="1"/>
    <x v="1"/>
    <n v="160.9316"/>
    <s v="TON"/>
  </r>
  <r>
    <s v="28033"/>
    <s v="Fuel Comb - Industrial Boilers, ICEs - Biomass"/>
    <x v="1"/>
    <x v="0"/>
    <n v="12.43562"/>
    <s v="TON"/>
  </r>
  <r>
    <s v="28033"/>
    <s v="Fuel Comb - Industrial Boilers, ICEs - Coal"/>
    <x v="1"/>
    <x v="1"/>
    <n v="0"/>
    <s v="TON"/>
  </r>
  <r>
    <s v="28033"/>
    <s v="Fuel Comb - Industrial Boilers, ICEs - Coal"/>
    <x v="1"/>
    <x v="0"/>
    <n v="0"/>
    <s v="TON"/>
  </r>
  <r>
    <s v="28033"/>
    <s v="Fuel Comb - Industrial Boilers, ICEs - Natural Gas"/>
    <x v="1"/>
    <x v="1"/>
    <n v="166.99850000000001"/>
    <s v="TON"/>
  </r>
  <r>
    <s v="28033"/>
    <s v="Fuel Comb - Industrial Boilers, ICEs - Natural Gas"/>
    <x v="1"/>
    <x v="0"/>
    <n v="9.1849170000000004"/>
    <s v="TON"/>
  </r>
  <r>
    <s v="28033"/>
    <s v="Fuel Comb - Industrial Boilers, ICEs - Oil"/>
    <x v="1"/>
    <x v="1"/>
    <n v="16.397093260000002"/>
    <s v="TON"/>
  </r>
  <r>
    <s v="28033"/>
    <s v="Fuel Comb - Industrial Boilers, ICEs - Oil"/>
    <x v="1"/>
    <x v="0"/>
    <n v="1.0933210343999999"/>
    <s v="TON"/>
  </r>
  <r>
    <s v="28033"/>
    <s v="Fuel Comb - Industrial Boilers, ICEs - Other"/>
    <x v="1"/>
    <x v="1"/>
    <n v="5.3526900000000002E-2"/>
    <s v="TON"/>
  </r>
  <r>
    <s v="28033"/>
    <s v="Fuel Comb - Industrial Boilers, ICEs - Other"/>
    <x v="1"/>
    <x v="0"/>
    <n v="1.956008E-3"/>
    <s v="TON"/>
  </r>
  <r>
    <s v="28033"/>
    <s v="Fuel Comb - Residential - Natural Gas"/>
    <x v="1"/>
    <x v="1"/>
    <n v="87.46472"/>
    <s v="TON"/>
  </r>
  <r>
    <s v="28033"/>
    <s v="Fuel Comb - Residential - Natural Gas"/>
    <x v="1"/>
    <x v="0"/>
    <n v="5.1176159999999999"/>
    <s v="TON"/>
  </r>
  <r>
    <s v="28033"/>
    <s v="Fuel Comb - Residential - Oil"/>
    <x v="1"/>
    <x v="1"/>
    <n v="6.1276110000000002E-2"/>
    <s v="TON"/>
  </r>
  <r>
    <s v="28033"/>
    <s v="Fuel Comb - Residential - Oil"/>
    <x v="1"/>
    <x v="0"/>
    <n v="2.3871629999999999E-3"/>
    <s v="TON"/>
  </r>
  <r>
    <s v="28033"/>
    <s v="Fuel Comb - Residential - Other"/>
    <x v="1"/>
    <x v="1"/>
    <n v="0"/>
    <s v="LB"/>
  </r>
  <r>
    <s v="28033"/>
    <s v="Fuel Comb - Residential - Other"/>
    <x v="1"/>
    <x v="1"/>
    <n v="11.214510000000001"/>
    <s v="TON"/>
  </r>
  <r>
    <s v="28033"/>
    <s v="Fuel Comb - Residential - Other"/>
    <x v="1"/>
    <x v="0"/>
    <n v="0"/>
    <s v="LB"/>
  </r>
  <r>
    <s v="28033"/>
    <s v="Fuel Comb - Residential - Other"/>
    <x v="1"/>
    <x v="0"/>
    <n v="0.4365848"/>
    <s v="TON"/>
  </r>
  <r>
    <s v="28033"/>
    <s v="Fuel Comb - Residential - Wood"/>
    <x v="4"/>
    <x v="1"/>
    <n v="15.694516650000001"/>
    <s v="TON"/>
  </r>
  <r>
    <s v="28033"/>
    <s v="Fuel Comb - Residential - Wood"/>
    <x v="4"/>
    <x v="0"/>
    <n v="147.37156951"/>
    <s v="TON"/>
  </r>
  <r>
    <s v="28033"/>
    <s v="Gas Stations"/>
    <x v="1"/>
    <x v="0"/>
    <n v="490.71815759000003"/>
    <s v="TON"/>
  </r>
  <r>
    <s v="28033"/>
    <s v="Industrial Processes - Storage and Transfer"/>
    <x v="1"/>
    <x v="0"/>
    <n v="16.11993"/>
    <s v="TON"/>
  </r>
  <r>
    <s v="28033"/>
    <s v="Miscellaneous Non-Industrial NEC"/>
    <x v="1"/>
    <x v="1"/>
    <n v="1.0637057561599998"/>
    <s v="TON"/>
  </r>
  <r>
    <s v="28033"/>
    <s v="Miscellaneous Non-Industrial NEC"/>
    <x v="1"/>
    <x v="0"/>
    <n v="37.234932498879999"/>
    <s v="TON"/>
  </r>
  <r>
    <s v="28033"/>
    <s v="Solvent - Consumer &amp; Commercial Solvent Use"/>
    <x v="5"/>
    <x v="0"/>
    <n v="365.07177000000001"/>
    <s v="TON"/>
  </r>
  <r>
    <s v="28033"/>
    <s v="Solvent - Consumer &amp; Commercial Solvent Use"/>
    <x v="5"/>
    <x v="0"/>
    <n v="825.55477500000006"/>
    <s v="TON"/>
  </r>
  <r>
    <s v="28033"/>
    <s v="Solvent - Degreasing"/>
    <x v="5"/>
    <x v="0"/>
    <n v="89.635069999999999"/>
    <s v="TON"/>
  </r>
  <r>
    <s v="28033"/>
    <s v="Solvent - Dry Cleaning"/>
    <x v="5"/>
    <x v="0"/>
    <n v="0.37112309999999998"/>
    <s v="TON"/>
  </r>
  <r>
    <s v="28033"/>
    <s v="Solvent - Graphic Arts"/>
    <x v="5"/>
    <x v="0"/>
    <n v="196.37260000000001"/>
    <s v="TON"/>
  </r>
  <r>
    <s v="28033"/>
    <s v="Solvent - Industrial Surface Coating &amp; Solvent Use"/>
    <x v="5"/>
    <x v="0"/>
    <n v="162.38747979999999"/>
    <s v="TON"/>
  </r>
  <r>
    <s v="28033"/>
    <s v="Solvent - Non-Industrial Surface Coating"/>
    <x v="5"/>
    <x v="0"/>
    <n v="210.9725"/>
    <s v="TON"/>
  </r>
  <r>
    <s v="28033"/>
    <s v="Waste Disposal"/>
    <x v="1"/>
    <x v="1"/>
    <n v="60.119278600000001"/>
    <s v="TON"/>
  </r>
  <r>
    <s v="28033"/>
    <s v="Waste Disposal"/>
    <x v="1"/>
    <x v="0"/>
    <n v="169.88615519999999"/>
    <s v="TON"/>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43C2D08-A827-44F4-A4D8-D607542ACF7E}"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J14" firstHeaderRow="1" firstDataRow="1" firstDataCol="1"/>
  <pivotFields count="6">
    <pivotField showAll="0"/>
    <pivotField showAll="0"/>
    <pivotField axis="axisRow" showAll="0">
      <items count="10">
        <item m="1" x="6"/>
        <item x="0"/>
        <item x="1"/>
        <item x="5"/>
        <item x="2"/>
        <item m="1" x="7"/>
        <item x="4"/>
        <item m="1" x="8"/>
        <item x="3"/>
        <item t="default"/>
      </items>
    </pivotField>
    <pivotField axis="axisRow" showAll="0">
      <items count="3">
        <item x="1"/>
        <item x="0"/>
        <item t="default"/>
      </items>
    </pivotField>
    <pivotField dataField="1" showAll="0"/>
    <pivotField showAll="0"/>
  </pivotFields>
  <rowFields count="2">
    <field x="3"/>
    <field x="2"/>
  </rowFields>
  <rowItems count="13">
    <i>
      <x/>
    </i>
    <i r="1">
      <x v="2"/>
    </i>
    <i r="1">
      <x v="4"/>
    </i>
    <i r="1">
      <x v="6"/>
    </i>
    <i r="1">
      <x v="8"/>
    </i>
    <i>
      <x v="1"/>
    </i>
    <i r="1">
      <x v="1"/>
    </i>
    <i r="1">
      <x v="2"/>
    </i>
    <i r="1">
      <x v="3"/>
    </i>
    <i r="1">
      <x v="4"/>
    </i>
    <i r="1">
      <x v="6"/>
    </i>
    <i r="1">
      <x v="8"/>
    </i>
    <i t="grand">
      <x/>
    </i>
  </rowItems>
  <colItems count="1">
    <i/>
  </colItems>
  <dataFields count="1">
    <dataField name="Sum of TotalEmissions"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A303A-0BB7-4312-851F-B49E9C48AAB8}">
  <sheetPr codeName="Sheet2"/>
  <dimension ref="A1:O17"/>
  <sheetViews>
    <sheetView tabSelected="1" workbookViewId="0">
      <selection activeCell="O5" sqref="O5"/>
    </sheetView>
  </sheetViews>
  <sheetFormatPr defaultRowHeight="15" x14ac:dyDescent="0.25"/>
  <cols>
    <col min="2" max="3" width="12.28515625" bestFit="1" customWidth="1"/>
    <col min="4" max="4" width="9.7109375" customWidth="1"/>
    <col min="10" max="12" width="14.28515625" bestFit="1" customWidth="1"/>
    <col min="13" max="13" width="11" customWidth="1"/>
    <col min="14" max="14" width="14.42578125" customWidth="1"/>
    <col min="15" max="15" width="16.140625" customWidth="1"/>
  </cols>
  <sheetData>
    <row r="1" spans="1:15" ht="60" x14ac:dyDescent="0.25">
      <c r="A1" s="2" t="s">
        <v>55</v>
      </c>
      <c r="B1" s="2" t="s">
        <v>54</v>
      </c>
      <c r="C1" s="2" t="s">
        <v>56</v>
      </c>
      <c r="D1" s="2" t="s">
        <v>29</v>
      </c>
      <c r="E1" s="2" t="s">
        <v>1</v>
      </c>
      <c r="F1" s="2" t="s">
        <v>107</v>
      </c>
      <c r="G1" s="2" t="s">
        <v>48</v>
      </c>
      <c r="H1" s="2" t="s">
        <v>49</v>
      </c>
      <c r="I1" s="2" t="s">
        <v>50</v>
      </c>
      <c r="J1" s="1" t="s">
        <v>106</v>
      </c>
      <c r="K1" s="1" t="s">
        <v>52</v>
      </c>
      <c r="L1" s="1" t="s">
        <v>53</v>
      </c>
      <c r="M1" s="2" t="s">
        <v>117</v>
      </c>
      <c r="N1" s="2" t="s">
        <v>115</v>
      </c>
      <c r="O1" s="2" t="s">
        <v>116</v>
      </c>
    </row>
    <row r="2" spans="1:15" x14ac:dyDescent="0.25">
      <c r="A2" t="s">
        <v>2</v>
      </c>
      <c r="B2">
        <v>28033</v>
      </c>
      <c r="C2" t="s">
        <v>5</v>
      </c>
      <c r="D2" t="s">
        <v>8</v>
      </c>
      <c r="E2" t="s">
        <v>6</v>
      </c>
      <c r="F2">
        <v>5.9892179279999995</v>
      </c>
      <c r="G2">
        <v>6.1367616307999997</v>
      </c>
      <c r="H2">
        <v>6.0745785037999998</v>
      </c>
      <c r="I2">
        <v>6.1693528882999997</v>
      </c>
      <c r="J2">
        <v>0.86882785760000003</v>
      </c>
      <c r="K2">
        <v>0.85839415330000002</v>
      </c>
      <c r="L2">
        <v>0.87141685540000002</v>
      </c>
      <c r="M2">
        <f>AVERAGE(J2/G2,K2/H2,L2/I2)</f>
        <v>0.14137871521502096</v>
      </c>
      <c r="N2" s="15">
        <f>M2/31*F2</f>
        <v>2.7314449542045479E-2</v>
      </c>
      <c r="O2" s="15">
        <f>(K2+(L2-K2)/(2026-2023)*(2036-2023))/31</f>
        <v>2.9510511690322584E-2</v>
      </c>
    </row>
    <row r="3" spans="1:15" x14ac:dyDescent="0.25">
      <c r="A3" t="s">
        <v>2</v>
      </c>
      <c r="B3">
        <v>28033</v>
      </c>
      <c r="C3" t="s">
        <v>4</v>
      </c>
      <c r="D3" t="s">
        <v>8</v>
      </c>
      <c r="E3" t="s">
        <v>3</v>
      </c>
      <c r="F3">
        <v>528.62984966616</v>
      </c>
      <c r="G3">
        <v>522.59091056</v>
      </c>
      <c r="H3">
        <v>498.05468696999998</v>
      </c>
      <c r="I3">
        <v>503.40825366000001</v>
      </c>
      <c r="J3">
        <v>34.406150234000002</v>
      </c>
      <c r="K3">
        <v>32.438963606999998</v>
      </c>
      <c r="L3">
        <v>32.931722415999999</v>
      </c>
      <c r="M3">
        <f t="shared" ref="M3:M13" si="0">AVERAGE(J3/G3,K3/H3,L3/I3)</f>
        <v>6.5462163605231813E-2</v>
      </c>
      <c r="N3" s="15">
        <f t="shared" ref="N3:N7" si="1">M3/31*F3</f>
        <v>1.1162985066275892</v>
      </c>
      <c r="O3" s="15">
        <f t="shared" ref="O3:O7" si="2">(K3+(L3-K3)/(2026-2023)*(2036-2023))/31</f>
        <v>1.1152984444946239</v>
      </c>
    </row>
    <row r="4" spans="1:15" x14ac:dyDescent="0.25">
      <c r="A4" t="s">
        <v>2</v>
      </c>
      <c r="B4">
        <v>28033</v>
      </c>
      <c r="C4" t="s">
        <v>4</v>
      </c>
      <c r="D4" t="s">
        <v>8</v>
      </c>
      <c r="E4" t="s">
        <v>6</v>
      </c>
      <c r="F4">
        <v>860.60591196097994</v>
      </c>
      <c r="G4">
        <v>861.14212602999999</v>
      </c>
      <c r="H4">
        <v>813.01123354000003</v>
      </c>
      <c r="I4">
        <v>780.60535514000003</v>
      </c>
      <c r="J4">
        <v>70.674152239999998</v>
      </c>
      <c r="K4">
        <v>66.895622062000001</v>
      </c>
      <c r="L4">
        <v>64.367049719999997</v>
      </c>
      <c r="M4">
        <f t="shared" si="0"/>
        <v>8.2269805839832622E-2</v>
      </c>
      <c r="N4" s="15">
        <f t="shared" si="1"/>
        <v>2.2839316542465133</v>
      </c>
      <c r="O4" s="15">
        <f t="shared" si="2"/>
        <v>1.8044669434408596</v>
      </c>
    </row>
    <row r="5" spans="1:15" x14ac:dyDescent="0.25">
      <c r="A5" t="s">
        <v>2</v>
      </c>
      <c r="B5">
        <v>28033</v>
      </c>
      <c r="C5" t="s">
        <v>15</v>
      </c>
      <c r="D5" t="s">
        <v>8</v>
      </c>
      <c r="E5" t="s">
        <v>6</v>
      </c>
      <c r="F5">
        <v>1850.3653179</v>
      </c>
      <c r="G5">
        <v>1669.6537447999999</v>
      </c>
      <c r="H5">
        <v>1937.2420145999999</v>
      </c>
      <c r="I5">
        <v>2131.6809069000001</v>
      </c>
      <c r="J5">
        <v>142.08853597000001</v>
      </c>
      <c r="K5">
        <v>164.84826688999999</v>
      </c>
      <c r="L5">
        <v>181.38633300000001</v>
      </c>
      <c r="M5">
        <f t="shared" si="0"/>
        <v>8.5095220045582939E-2</v>
      </c>
      <c r="N5" s="15">
        <f>M5/31*F5</f>
        <v>5.079265931981146</v>
      </c>
      <c r="O5" s="16">
        <f>N5</f>
        <v>5.079265931981146</v>
      </c>
    </row>
    <row r="6" spans="1:15" ht="17.25" x14ac:dyDescent="0.25">
      <c r="A6" t="s">
        <v>2</v>
      </c>
      <c r="B6">
        <v>28033</v>
      </c>
      <c r="C6" t="s">
        <v>114</v>
      </c>
      <c r="D6" t="s">
        <v>8</v>
      </c>
      <c r="E6" t="s">
        <v>3</v>
      </c>
      <c r="F6">
        <v>2.5189999999999997</v>
      </c>
      <c r="G6">
        <v>2.1889015206</v>
      </c>
      <c r="H6">
        <v>2.1889015206</v>
      </c>
      <c r="I6">
        <v>2.1889015206</v>
      </c>
      <c r="J6" s="14">
        <v>0.15339321750000001</v>
      </c>
      <c r="K6" s="14">
        <v>0.15339321750000001</v>
      </c>
      <c r="L6" s="14">
        <v>0.15339321750000001</v>
      </c>
      <c r="M6">
        <f t="shared" si="0"/>
        <v>7.0077715263294885E-2</v>
      </c>
      <c r="N6" s="15">
        <f t="shared" si="1"/>
        <v>5.6943795080077351E-3</v>
      </c>
      <c r="O6" s="15">
        <f t="shared" si="2"/>
        <v>4.9481683064516134E-3</v>
      </c>
    </row>
    <row r="7" spans="1:15" ht="17.25" x14ac:dyDescent="0.25">
      <c r="A7" t="s">
        <v>2</v>
      </c>
      <c r="B7">
        <v>28033</v>
      </c>
      <c r="C7" t="s">
        <v>114</v>
      </c>
      <c r="D7" t="s">
        <v>8</v>
      </c>
      <c r="E7" t="s">
        <v>6</v>
      </c>
      <c r="F7">
        <v>8.3699999999999992</v>
      </c>
      <c r="G7">
        <v>4.0915591638000004</v>
      </c>
      <c r="H7">
        <v>4.0915591638000004</v>
      </c>
      <c r="I7">
        <v>4.0915591638000004</v>
      </c>
      <c r="J7" s="14">
        <v>0.24547991860000001</v>
      </c>
      <c r="K7" s="14">
        <v>0.24547991860000001</v>
      </c>
      <c r="L7" s="14">
        <v>0.24547991860000001</v>
      </c>
      <c r="M7">
        <f t="shared" si="0"/>
        <v>5.9996668451449853E-2</v>
      </c>
      <c r="N7" s="15">
        <f t="shared" si="1"/>
        <v>1.6199100481891458E-2</v>
      </c>
      <c r="O7" s="15">
        <f t="shared" si="2"/>
        <v>7.9187070516129037E-3</v>
      </c>
    </row>
    <row r="8" spans="1:15" x14ac:dyDescent="0.25">
      <c r="A8" t="s">
        <v>2</v>
      </c>
      <c r="B8">
        <v>28033</v>
      </c>
      <c r="C8" t="s">
        <v>20</v>
      </c>
      <c r="D8" t="s">
        <v>21</v>
      </c>
      <c r="E8" t="s">
        <v>3</v>
      </c>
      <c r="F8">
        <v>30.561671</v>
      </c>
      <c r="G8">
        <v>10.509024148</v>
      </c>
      <c r="H8">
        <v>10.509024148</v>
      </c>
      <c r="I8">
        <v>10.509024148</v>
      </c>
      <c r="J8">
        <v>0.95627022049999999</v>
      </c>
      <c r="K8">
        <v>0.95627022049999999</v>
      </c>
      <c r="L8">
        <v>0.95627022049999999</v>
      </c>
      <c r="M8">
        <f t="shared" si="0"/>
        <v>9.0995149219634294E-2</v>
      </c>
      <c r="N8" s="15">
        <f t="shared" ref="N8:N13" si="3">M8/31*F8</f>
        <v>8.9708510098270008E-2</v>
      </c>
      <c r="O8" s="15">
        <f t="shared" ref="O8:O13" si="4">(K8+(L8-K8)/(2026-2023)*(2036-2023))/31</f>
        <v>3.0847426467741936E-2</v>
      </c>
    </row>
    <row r="9" spans="1:15" x14ac:dyDescent="0.25">
      <c r="A9" t="s">
        <v>2</v>
      </c>
      <c r="B9">
        <v>28033</v>
      </c>
      <c r="C9" t="s">
        <v>20</v>
      </c>
      <c r="D9" t="s">
        <v>21</v>
      </c>
      <c r="E9" t="s">
        <v>6</v>
      </c>
      <c r="F9">
        <v>366.67815999999999</v>
      </c>
      <c r="G9">
        <v>102.88700385999999</v>
      </c>
      <c r="H9">
        <v>102.88700385999999</v>
      </c>
      <c r="I9">
        <v>102.88700385999999</v>
      </c>
      <c r="J9">
        <v>7.7216383648000004</v>
      </c>
      <c r="K9">
        <v>7.7216383648000004</v>
      </c>
      <c r="L9">
        <v>7.7216383648000004</v>
      </c>
      <c r="M9">
        <f t="shared" si="0"/>
        <v>7.5049696026788362E-2</v>
      </c>
      <c r="N9" s="15">
        <f t="shared" si="3"/>
        <v>0.8877124015374861</v>
      </c>
      <c r="O9" s="15">
        <f t="shared" si="4"/>
        <v>0.2490851085419355</v>
      </c>
    </row>
    <row r="10" spans="1:15" ht="17.25" x14ac:dyDescent="0.25">
      <c r="A10" t="s">
        <v>2</v>
      </c>
      <c r="B10">
        <v>28033</v>
      </c>
      <c r="C10" t="s">
        <v>113</v>
      </c>
      <c r="D10" t="s">
        <v>21</v>
      </c>
      <c r="E10" t="s">
        <v>3</v>
      </c>
      <c r="G10">
        <v>5.6973361799999997E-2</v>
      </c>
      <c r="H10">
        <v>5.6973361799999997E-2</v>
      </c>
      <c r="I10">
        <v>5.6973361799999997E-2</v>
      </c>
      <c r="J10">
        <v>0</v>
      </c>
      <c r="K10">
        <v>0</v>
      </c>
      <c r="L10">
        <v>0</v>
      </c>
      <c r="M10">
        <f t="shared" si="0"/>
        <v>0</v>
      </c>
      <c r="N10" s="15">
        <v>0</v>
      </c>
      <c r="O10" s="15">
        <f t="shared" si="4"/>
        <v>0</v>
      </c>
    </row>
    <row r="11" spans="1:15" ht="17.25" x14ac:dyDescent="0.25">
      <c r="A11" t="s">
        <v>2</v>
      </c>
      <c r="B11">
        <v>28033</v>
      </c>
      <c r="C11" t="s">
        <v>113</v>
      </c>
      <c r="D11" t="s">
        <v>21</v>
      </c>
      <c r="E11" t="s">
        <v>6</v>
      </c>
      <c r="G11">
        <v>0.54088195900000002</v>
      </c>
      <c r="H11">
        <v>0.54088195900000002</v>
      </c>
      <c r="I11">
        <v>0.54088195900000002</v>
      </c>
      <c r="J11">
        <v>0</v>
      </c>
      <c r="K11">
        <v>0</v>
      </c>
      <c r="L11">
        <v>0</v>
      </c>
      <c r="M11">
        <f t="shared" si="0"/>
        <v>0</v>
      </c>
      <c r="N11" s="15">
        <v>0</v>
      </c>
      <c r="O11" s="15">
        <f t="shared" si="4"/>
        <v>0</v>
      </c>
    </row>
    <row r="12" spans="1:15" x14ac:dyDescent="0.25">
      <c r="A12" t="s">
        <v>2</v>
      </c>
      <c r="B12">
        <v>28033</v>
      </c>
      <c r="C12" t="s">
        <v>25</v>
      </c>
      <c r="D12" t="s">
        <v>8</v>
      </c>
      <c r="E12" t="s">
        <v>3</v>
      </c>
      <c r="F12">
        <v>15.694516650000001</v>
      </c>
      <c r="G12">
        <v>16.388738793000002</v>
      </c>
      <c r="H12">
        <v>17.077484370000001</v>
      </c>
      <c r="I12">
        <v>17.274933456999999</v>
      </c>
      <c r="J12">
        <v>0.55689356420000002</v>
      </c>
      <c r="K12">
        <v>0.59651709409999998</v>
      </c>
      <c r="L12">
        <v>0.60789929070000004</v>
      </c>
      <c r="M12">
        <f t="shared" si="0"/>
        <v>3.4699988463853977E-2</v>
      </c>
      <c r="N12" s="15">
        <f t="shared" si="3"/>
        <v>1.7567727312927876E-2</v>
      </c>
      <c r="O12" s="15">
        <f t="shared" si="4"/>
        <v>2.0833546646236569E-2</v>
      </c>
    </row>
    <row r="13" spans="1:15" x14ac:dyDescent="0.25">
      <c r="A13" t="s">
        <v>2</v>
      </c>
      <c r="B13">
        <v>28033</v>
      </c>
      <c r="C13" t="s">
        <v>25</v>
      </c>
      <c r="D13" t="s">
        <v>8</v>
      </c>
      <c r="E13" t="s">
        <v>6</v>
      </c>
      <c r="F13">
        <v>147.37156951</v>
      </c>
      <c r="G13">
        <v>153.65092798000001</v>
      </c>
      <c r="H13">
        <v>151.62131495</v>
      </c>
      <c r="I13">
        <v>151.03600488999999</v>
      </c>
      <c r="J13">
        <v>4.1758673257999996</v>
      </c>
      <c r="K13">
        <v>4.4629827433000004</v>
      </c>
      <c r="L13">
        <v>4.5450082397999996</v>
      </c>
      <c r="M13">
        <f t="shared" si="0"/>
        <v>2.8901634594165938E-2</v>
      </c>
      <c r="N13" s="15">
        <f t="shared" si="3"/>
        <v>0.13739610488860471</v>
      </c>
      <c r="O13" s="15">
        <f t="shared" si="4"/>
        <v>0.15543311488602138</v>
      </c>
    </row>
    <row r="16" spans="1:15" x14ac:dyDescent="0.25">
      <c r="A16" t="s">
        <v>111</v>
      </c>
    </row>
    <row r="17" spans="1:1" x14ac:dyDescent="0.25">
      <c r="A17" t="s">
        <v>112</v>
      </c>
    </row>
  </sheetData>
  <autoFilter ref="A1:O13" xr:uid="{64CA303A-0BB7-4312-851F-B49E9C48AAB8}"/>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924F0-CB3A-4A0E-B424-10DB43C5739A}">
  <sheetPr codeName="Sheet4"/>
  <dimension ref="A1:J51"/>
  <sheetViews>
    <sheetView workbookViewId="0"/>
  </sheetViews>
  <sheetFormatPr defaultRowHeight="15" customHeight="1" x14ac:dyDescent="0.25"/>
  <cols>
    <col min="1" max="1" width="24.140625" bestFit="1" customWidth="1"/>
    <col min="2" max="2" width="45.7109375" bestFit="1" customWidth="1"/>
    <col min="3" max="3" width="25.42578125" customWidth="1"/>
    <col min="4" max="4" width="13.85546875" bestFit="1" customWidth="1"/>
    <col min="5" max="5" width="20.42578125" bestFit="1" customWidth="1"/>
    <col min="6" max="6" width="32.7109375" bestFit="1" customWidth="1"/>
    <col min="9" max="9" width="15.5703125" bestFit="1" customWidth="1"/>
    <col min="10" max="10" width="21" bestFit="1" customWidth="1"/>
  </cols>
  <sheetData>
    <row r="1" spans="1:10" ht="15" customHeight="1" x14ac:dyDescent="0.25">
      <c r="A1" s="7" t="s">
        <v>65</v>
      </c>
      <c r="B1" s="7" t="s">
        <v>66</v>
      </c>
      <c r="C1" s="12" t="s">
        <v>103</v>
      </c>
      <c r="D1" s="7" t="s">
        <v>67</v>
      </c>
      <c r="E1" s="7" t="s">
        <v>108</v>
      </c>
      <c r="F1" s="12" t="s">
        <v>68</v>
      </c>
      <c r="I1" s="10" t="s">
        <v>101</v>
      </c>
      <c r="J1" t="s">
        <v>118</v>
      </c>
    </row>
    <row r="2" spans="1:10" ht="15" customHeight="1" x14ac:dyDescent="0.25">
      <c r="A2" s="8" t="s">
        <v>69</v>
      </c>
      <c r="B2" s="8" t="s">
        <v>70</v>
      </c>
      <c r="C2" t="s">
        <v>5</v>
      </c>
      <c r="D2" s="8" t="s">
        <v>0</v>
      </c>
      <c r="E2" s="9">
        <v>5.9892179279999995</v>
      </c>
      <c r="F2" s="8" t="s">
        <v>71</v>
      </c>
      <c r="I2" s="11" t="s">
        <v>3</v>
      </c>
      <c r="J2">
        <v>577.40503731616002</v>
      </c>
    </row>
    <row r="3" spans="1:10" ht="15" customHeight="1" x14ac:dyDescent="0.25">
      <c r="A3" s="8" t="s">
        <v>69</v>
      </c>
      <c r="B3" s="8" t="s">
        <v>72</v>
      </c>
      <c r="C3" t="s">
        <v>4</v>
      </c>
      <c r="D3" s="8" t="s">
        <v>0</v>
      </c>
      <c r="E3" s="9">
        <v>105.508704959</v>
      </c>
      <c r="F3" s="8" t="s">
        <v>71</v>
      </c>
      <c r="I3" s="13" t="s">
        <v>4</v>
      </c>
      <c r="J3">
        <v>528.62984966616</v>
      </c>
    </row>
    <row r="4" spans="1:10" ht="15" customHeight="1" x14ac:dyDescent="0.25">
      <c r="A4" s="8" t="s">
        <v>69</v>
      </c>
      <c r="B4" s="8" t="s">
        <v>73</v>
      </c>
      <c r="C4" t="s">
        <v>4</v>
      </c>
      <c r="D4" s="8" t="s">
        <v>0</v>
      </c>
      <c r="E4" s="9">
        <v>11.535681390000001</v>
      </c>
      <c r="F4" s="8" t="s">
        <v>71</v>
      </c>
      <c r="I4" s="13" t="s">
        <v>18</v>
      </c>
      <c r="J4">
        <v>2.5189999999999997</v>
      </c>
    </row>
    <row r="5" spans="1:10" ht="15" customHeight="1" x14ac:dyDescent="0.25">
      <c r="A5" s="8" t="s">
        <v>69</v>
      </c>
      <c r="B5" s="8" t="s">
        <v>74</v>
      </c>
      <c r="C5" t="s">
        <v>18</v>
      </c>
      <c r="D5" s="8" t="s">
        <v>3</v>
      </c>
      <c r="E5" s="9">
        <v>2.5189999999999997</v>
      </c>
      <c r="F5" s="8" t="s">
        <v>71</v>
      </c>
      <c r="I5" s="13" t="s">
        <v>25</v>
      </c>
      <c r="J5">
        <v>15.694516650000001</v>
      </c>
    </row>
    <row r="6" spans="1:10" ht="15" customHeight="1" x14ac:dyDescent="0.25">
      <c r="A6" s="8" t="s">
        <v>69</v>
      </c>
      <c r="B6" s="8" t="s">
        <v>74</v>
      </c>
      <c r="C6" t="s">
        <v>18</v>
      </c>
      <c r="D6" s="8" t="s">
        <v>0</v>
      </c>
      <c r="E6" s="9">
        <v>8.3699999999999992</v>
      </c>
      <c r="F6" s="8" t="s">
        <v>71</v>
      </c>
      <c r="I6" s="13" t="s">
        <v>20</v>
      </c>
      <c r="J6">
        <v>30.561671</v>
      </c>
    </row>
    <row r="7" spans="1:10" ht="15" customHeight="1" x14ac:dyDescent="0.25">
      <c r="A7" s="8" t="s">
        <v>69</v>
      </c>
      <c r="B7" s="8" t="s">
        <v>75</v>
      </c>
      <c r="C7" t="s">
        <v>20</v>
      </c>
      <c r="D7" s="8" t="s">
        <v>3</v>
      </c>
      <c r="E7" s="9">
        <v>30.561671</v>
      </c>
      <c r="F7" s="8" t="s">
        <v>71</v>
      </c>
      <c r="I7" s="11" t="s">
        <v>0</v>
      </c>
      <c r="J7">
        <v>3239.3801772989796</v>
      </c>
    </row>
    <row r="8" spans="1:10" ht="15" customHeight="1" x14ac:dyDescent="0.25">
      <c r="A8" s="8" t="s">
        <v>69</v>
      </c>
      <c r="B8" s="8" t="s">
        <v>75</v>
      </c>
      <c r="C8" t="s">
        <v>20</v>
      </c>
      <c r="D8" s="8" t="s">
        <v>0</v>
      </c>
      <c r="E8" s="9">
        <v>366.67815999999999</v>
      </c>
      <c r="F8" s="8" t="s">
        <v>71</v>
      </c>
      <c r="I8" s="13" t="s">
        <v>5</v>
      </c>
      <c r="J8">
        <v>5.9892179279999995</v>
      </c>
    </row>
    <row r="9" spans="1:10" ht="15" customHeight="1" x14ac:dyDescent="0.25">
      <c r="A9" s="8" t="s">
        <v>69</v>
      </c>
      <c r="B9" s="8" t="s">
        <v>76</v>
      </c>
      <c r="C9" t="s">
        <v>4</v>
      </c>
      <c r="D9" s="8" t="s">
        <v>3</v>
      </c>
      <c r="E9" s="9">
        <v>2.0748350000000002</v>
      </c>
      <c r="F9" s="8" t="s">
        <v>71</v>
      </c>
      <c r="I9" s="13" t="s">
        <v>4</v>
      </c>
      <c r="J9">
        <v>860.60591196097994</v>
      </c>
    </row>
    <row r="10" spans="1:10" ht="15" customHeight="1" x14ac:dyDescent="0.25">
      <c r="A10" s="8" t="s">
        <v>69</v>
      </c>
      <c r="B10" s="8" t="s">
        <v>76</v>
      </c>
      <c r="C10" t="s">
        <v>4</v>
      </c>
      <c r="D10" s="8" t="s">
        <v>0</v>
      </c>
      <c r="E10" s="9">
        <v>0.1603281</v>
      </c>
      <c r="F10" s="8" t="s">
        <v>71</v>
      </c>
      <c r="I10" s="13" t="s">
        <v>15</v>
      </c>
      <c r="J10">
        <v>1850.3653179</v>
      </c>
    </row>
    <row r="11" spans="1:10" ht="15" customHeight="1" x14ac:dyDescent="0.25">
      <c r="A11" s="8" t="s">
        <v>69</v>
      </c>
      <c r="B11" s="8" t="s">
        <v>77</v>
      </c>
      <c r="C11" t="s">
        <v>4</v>
      </c>
      <c r="D11" s="8" t="s">
        <v>3</v>
      </c>
      <c r="E11" s="9">
        <v>0</v>
      </c>
      <c r="F11" s="8" t="s">
        <v>71</v>
      </c>
      <c r="I11" s="13" t="s">
        <v>18</v>
      </c>
      <c r="J11">
        <v>8.3699999999999992</v>
      </c>
    </row>
    <row r="12" spans="1:10" ht="15" customHeight="1" x14ac:dyDescent="0.25">
      <c r="A12" s="8" t="s">
        <v>69</v>
      </c>
      <c r="B12" s="8" t="s">
        <v>77</v>
      </c>
      <c r="C12" t="s">
        <v>4</v>
      </c>
      <c r="D12" s="8" t="s">
        <v>0</v>
      </c>
      <c r="E12" s="9">
        <v>0</v>
      </c>
      <c r="F12" s="8" t="s">
        <v>71</v>
      </c>
      <c r="I12" s="13" t="s">
        <v>25</v>
      </c>
      <c r="J12">
        <v>147.37156951</v>
      </c>
    </row>
    <row r="13" spans="1:10" ht="15" customHeight="1" x14ac:dyDescent="0.25">
      <c r="A13" s="8" t="s">
        <v>69</v>
      </c>
      <c r="B13" s="8" t="s">
        <v>78</v>
      </c>
      <c r="C13" t="s">
        <v>4</v>
      </c>
      <c r="D13" s="8" t="s">
        <v>3</v>
      </c>
      <c r="E13" s="9">
        <v>19.325469999999999</v>
      </c>
      <c r="F13" s="8" t="s">
        <v>71</v>
      </c>
      <c r="I13" s="13" t="s">
        <v>20</v>
      </c>
      <c r="J13">
        <v>366.67815999999999</v>
      </c>
    </row>
    <row r="14" spans="1:10" ht="15" customHeight="1" x14ac:dyDescent="0.25">
      <c r="A14" s="8" t="s">
        <v>69</v>
      </c>
      <c r="B14" s="8" t="s">
        <v>78</v>
      </c>
      <c r="C14" t="s">
        <v>4</v>
      </c>
      <c r="D14" s="8" t="s">
        <v>0</v>
      </c>
      <c r="E14" s="9">
        <v>1.0629010000000001</v>
      </c>
      <c r="F14" s="8" t="s">
        <v>71</v>
      </c>
      <c r="I14" s="11" t="s">
        <v>102</v>
      </c>
      <c r="J14">
        <v>3816.7852146151395</v>
      </c>
    </row>
    <row r="15" spans="1:10" ht="15" customHeight="1" x14ac:dyDescent="0.25">
      <c r="A15" s="8" t="s">
        <v>69</v>
      </c>
      <c r="B15" s="8" t="s">
        <v>79</v>
      </c>
      <c r="C15" t="s">
        <v>4</v>
      </c>
      <c r="D15" s="8" t="s">
        <v>3</v>
      </c>
      <c r="E15" s="9">
        <v>9.2010400000000006E-3</v>
      </c>
      <c r="F15" s="8" t="s">
        <v>71</v>
      </c>
    </row>
    <row r="16" spans="1:10" ht="15" customHeight="1" x14ac:dyDescent="0.25">
      <c r="A16" s="8" t="s">
        <v>69</v>
      </c>
      <c r="B16" s="8" t="s">
        <v>79</v>
      </c>
      <c r="C16" t="s">
        <v>4</v>
      </c>
      <c r="D16" s="8" t="s">
        <v>0</v>
      </c>
      <c r="E16" s="9">
        <v>1.564177E-4</v>
      </c>
      <c r="F16" s="8" t="s">
        <v>71</v>
      </c>
    </row>
    <row r="17" spans="1:6" ht="15" customHeight="1" x14ac:dyDescent="0.25">
      <c r="A17" s="8" t="s">
        <v>69</v>
      </c>
      <c r="B17" s="8" t="s">
        <v>80</v>
      </c>
      <c r="C17" t="s">
        <v>4</v>
      </c>
      <c r="D17" s="8" t="s">
        <v>3</v>
      </c>
      <c r="E17" s="9">
        <v>2.9161329999999999</v>
      </c>
      <c r="F17" s="8" t="s">
        <v>71</v>
      </c>
    </row>
    <row r="18" spans="1:6" ht="15" customHeight="1" x14ac:dyDescent="0.25">
      <c r="A18" s="8" t="s">
        <v>69</v>
      </c>
      <c r="B18" s="8" t="s">
        <v>80</v>
      </c>
      <c r="C18" t="s">
        <v>4</v>
      </c>
      <c r="D18" s="8" t="s">
        <v>0</v>
      </c>
      <c r="E18" s="9">
        <v>0.1065628</v>
      </c>
      <c r="F18" s="8" t="s">
        <v>71</v>
      </c>
    </row>
    <row r="19" spans="1:6" ht="15" customHeight="1" x14ac:dyDescent="0.25">
      <c r="A19" s="8" t="s">
        <v>69</v>
      </c>
      <c r="B19" s="8" t="s">
        <v>81</v>
      </c>
      <c r="C19" t="s">
        <v>4</v>
      </c>
      <c r="D19" s="8" t="s">
        <v>3</v>
      </c>
      <c r="E19" s="9">
        <v>160.9316</v>
      </c>
      <c r="F19" s="8" t="s">
        <v>71</v>
      </c>
    </row>
    <row r="20" spans="1:6" ht="15" customHeight="1" x14ac:dyDescent="0.25">
      <c r="A20" s="8" t="s">
        <v>69</v>
      </c>
      <c r="B20" s="8" t="s">
        <v>81</v>
      </c>
      <c r="C20" t="s">
        <v>4</v>
      </c>
      <c r="D20" s="8" t="s">
        <v>0</v>
      </c>
      <c r="E20" s="9">
        <v>12.43562</v>
      </c>
      <c r="F20" s="8" t="s">
        <v>71</v>
      </c>
    </row>
    <row r="21" spans="1:6" ht="15" customHeight="1" x14ac:dyDescent="0.25">
      <c r="A21" s="8" t="s">
        <v>69</v>
      </c>
      <c r="B21" s="8" t="s">
        <v>82</v>
      </c>
      <c r="C21" t="s">
        <v>4</v>
      </c>
      <c r="D21" s="8" t="s">
        <v>3</v>
      </c>
      <c r="E21" s="9">
        <v>0</v>
      </c>
      <c r="F21" s="8" t="s">
        <v>71</v>
      </c>
    </row>
    <row r="22" spans="1:6" ht="15" customHeight="1" x14ac:dyDescent="0.25">
      <c r="A22" s="8" t="s">
        <v>69</v>
      </c>
      <c r="B22" s="8" t="s">
        <v>82</v>
      </c>
      <c r="C22" t="s">
        <v>4</v>
      </c>
      <c r="D22" s="8" t="s">
        <v>0</v>
      </c>
      <c r="E22" s="9">
        <v>0</v>
      </c>
      <c r="F22" s="8" t="s">
        <v>71</v>
      </c>
    </row>
    <row r="23" spans="1:6" ht="15" customHeight="1" x14ac:dyDescent="0.25">
      <c r="A23" s="8" t="s">
        <v>69</v>
      </c>
      <c r="B23" s="8" t="s">
        <v>83</v>
      </c>
      <c r="C23" t="s">
        <v>4</v>
      </c>
      <c r="D23" s="8" t="s">
        <v>3</v>
      </c>
      <c r="E23" s="9">
        <v>166.99850000000001</v>
      </c>
      <c r="F23" s="8" t="s">
        <v>71</v>
      </c>
    </row>
    <row r="24" spans="1:6" ht="15" customHeight="1" x14ac:dyDescent="0.25">
      <c r="A24" s="8" t="s">
        <v>69</v>
      </c>
      <c r="B24" s="8" t="s">
        <v>83</v>
      </c>
      <c r="C24" t="s">
        <v>4</v>
      </c>
      <c r="D24" s="8" t="s">
        <v>0</v>
      </c>
      <c r="E24" s="9">
        <v>9.1849170000000004</v>
      </c>
      <c r="F24" s="8" t="s">
        <v>71</v>
      </c>
    </row>
    <row r="25" spans="1:6" ht="15" customHeight="1" x14ac:dyDescent="0.25">
      <c r="A25" s="8" t="s">
        <v>69</v>
      </c>
      <c r="B25" s="8" t="s">
        <v>84</v>
      </c>
      <c r="C25" t="s">
        <v>4</v>
      </c>
      <c r="D25" s="8" t="s">
        <v>3</v>
      </c>
      <c r="E25" s="9">
        <v>16.397093260000002</v>
      </c>
      <c r="F25" s="8" t="s">
        <v>71</v>
      </c>
    </row>
    <row r="26" spans="1:6" ht="15" customHeight="1" x14ac:dyDescent="0.25">
      <c r="A26" s="8" t="s">
        <v>69</v>
      </c>
      <c r="B26" s="8" t="s">
        <v>84</v>
      </c>
      <c r="C26" t="s">
        <v>4</v>
      </c>
      <c r="D26" s="8" t="s">
        <v>0</v>
      </c>
      <c r="E26" s="9">
        <v>1.0933210343999999</v>
      </c>
      <c r="F26" s="8" t="s">
        <v>71</v>
      </c>
    </row>
    <row r="27" spans="1:6" ht="15" customHeight="1" x14ac:dyDescent="0.25">
      <c r="A27" s="8" t="s">
        <v>69</v>
      </c>
      <c r="B27" s="8" t="s">
        <v>85</v>
      </c>
      <c r="C27" t="s">
        <v>4</v>
      </c>
      <c r="D27" s="8" t="s">
        <v>3</v>
      </c>
      <c r="E27" s="9">
        <v>5.3526900000000002E-2</v>
      </c>
      <c r="F27" s="8" t="s">
        <v>71</v>
      </c>
    </row>
    <row r="28" spans="1:6" ht="15" customHeight="1" x14ac:dyDescent="0.25">
      <c r="A28" s="8" t="s">
        <v>69</v>
      </c>
      <c r="B28" s="8" t="s">
        <v>85</v>
      </c>
      <c r="C28" t="s">
        <v>4</v>
      </c>
      <c r="D28" s="8" t="s">
        <v>0</v>
      </c>
      <c r="E28" s="9">
        <v>1.956008E-3</v>
      </c>
      <c r="F28" s="8" t="s">
        <v>71</v>
      </c>
    </row>
    <row r="29" spans="1:6" ht="15" customHeight="1" x14ac:dyDescent="0.25">
      <c r="A29" s="8" t="s">
        <v>69</v>
      </c>
      <c r="B29" s="8" t="s">
        <v>86</v>
      </c>
      <c r="C29" t="s">
        <v>4</v>
      </c>
      <c r="D29" s="8" t="s">
        <v>3</v>
      </c>
      <c r="E29" s="9">
        <v>87.46472</v>
      </c>
      <c r="F29" s="8" t="s">
        <v>71</v>
      </c>
    </row>
    <row r="30" spans="1:6" ht="15" customHeight="1" x14ac:dyDescent="0.25">
      <c r="A30" s="8" t="s">
        <v>69</v>
      </c>
      <c r="B30" s="8" t="s">
        <v>86</v>
      </c>
      <c r="C30" t="s">
        <v>4</v>
      </c>
      <c r="D30" s="8" t="s">
        <v>0</v>
      </c>
      <c r="E30" s="9">
        <v>5.1176159999999999</v>
      </c>
      <c r="F30" s="8" t="s">
        <v>71</v>
      </c>
    </row>
    <row r="31" spans="1:6" ht="15" customHeight="1" x14ac:dyDescent="0.25">
      <c r="A31" s="8" t="s">
        <v>69</v>
      </c>
      <c r="B31" s="8" t="s">
        <v>87</v>
      </c>
      <c r="C31" t="s">
        <v>4</v>
      </c>
      <c r="D31" s="8" t="s">
        <v>3</v>
      </c>
      <c r="E31" s="9">
        <v>6.1276110000000002E-2</v>
      </c>
      <c r="F31" s="8" t="s">
        <v>71</v>
      </c>
    </row>
    <row r="32" spans="1:6" ht="15" customHeight="1" x14ac:dyDescent="0.25">
      <c r="A32" s="8" t="s">
        <v>69</v>
      </c>
      <c r="B32" s="8" t="s">
        <v>87</v>
      </c>
      <c r="C32" t="s">
        <v>4</v>
      </c>
      <c r="D32" s="8" t="s">
        <v>0</v>
      </c>
      <c r="E32" s="9">
        <v>2.3871629999999999E-3</v>
      </c>
      <c r="F32" s="8" t="s">
        <v>71</v>
      </c>
    </row>
    <row r="33" spans="1:6" ht="15" customHeight="1" x14ac:dyDescent="0.25">
      <c r="A33" s="8" t="s">
        <v>69</v>
      </c>
      <c r="B33" s="8" t="s">
        <v>88</v>
      </c>
      <c r="C33" t="s">
        <v>4</v>
      </c>
      <c r="D33" s="8" t="s">
        <v>3</v>
      </c>
      <c r="E33" s="9">
        <v>0</v>
      </c>
      <c r="F33" s="8" t="s">
        <v>89</v>
      </c>
    </row>
    <row r="34" spans="1:6" ht="15" customHeight="1" x14ac:dyDescent="0.25">
      <c r="A34" s="8" t="s">
        <v>69</v>
      </c>
      <c r="B34" s="8" t="s">
        <v>88</v>
      </c>
      <c r="C34" t="s">
        <v>4</v>
      </c>
      <c r="D34" s="8" t="s">
        <v>3</v>
      </c>
      <c r="E34" s="9">
        <v>11.214510000000001</v>
      </c>
      <c r="F34" s="8" t="s">
        <v>71</v>
      </c>
    </row>
    <row r="35" spans="1:6" ht="15" customHeight="1" x14ac:dyDescent="0.25">
      <c r="A35" s="8" t="s">
        <v>69</v>
      </c>
      <c r="B35" s="8" t="s">
        <v>88</v>
      </c>
      <c r="C35" t="s">
        <v>4</v>
      </c>
      <c r="D35" s="8" t="s">
        <v>0</v>
      </c>
      <c r="E35" s="9">
        <v>0</v>
      </c>
      <c r="F35" s="8" t="s">
        <v>89</v>
      </c>
    </row>
    <row r="36" spans="1:6" ht="15" customHeight="1" x14ac:dyDescent="0.25">
      <c r="A36" s="8" t="s">
        <v>69</v>
      </c>
      <c r="B36" s="8" t="s">
        <v>88</v>
      </c>
      <c r="C36" t="s">
        <v>4</v>
      </c>
      <c r="D36" s="8" t="s">
        <v>0</v>
      </c>
      <c r="E36" s="9">
        <v>0.4365848</v>
      </c>
      <c r="F36" s="8" t="s">
        <v>71</v>
      </c>
    </row>
    <row r="37" spans="1:6" ht="15" customHeight="1" x14ac:dyDescent="0.25">
      <c r="A37" s="8" t="s">
        <v>69</v>
      </c>
      <c r="B37" s="8" t="s">
        <v>90</v>
      </c>
      <c r="C37" t="s">
        <v>25</v>
      </c>
      <c r="D37" s="8" t="s">
        <v>3</v>
      </c>
      <c r="E37" s="9">
        <v>15.694516650000001</v>
      </c>
      <c r="F37" s="8" t="s">
        <v>71</v>
      </c>
    </row>
    <row r="38" spans="1:6" ht="15" customHeight="1" x14ac:dyDescent="0.25">
      <c r="A38" s="8" t="s">
        <v>69</v>
      </c>
      <c r="B38" s="8" t="s">
        <v>90</v>
      </c>
      <c r="C38" t="s">
        <v>25</v>
      </c>
      <c r="D38" s="8" t="s">
        <v>0</v>
      </c>
      <c r="E38" s="9">
        <v>147.37156951</v>
      </c>
      <c r="F38" s="8" t="s">
        <v>71</v>
      </c>
    </row>
    <row r="39" spans="1:6" ht="15" customHeight="1" x14ac:dyDescent="0.25">
      <c r="A39" s="8" t="s">
        <v>69</v>
      </c>
      <c r="B39" s="8" t="s">
        <v>91</v>
      </c>
      <c r="C39" t="s">
        <v>4</v>
      </c>
      <c r="D39" s="8" t="s">
        <v>0</v>
      </c>
      <c r="E39" s="9">
        <v>490.71815759000003</v>
      </c>
      <c r="F39" s="8" t="s">
        <v>71</v>
      </c>
    </row>
    <row r="40" spans="1:6" ht="15" customHeight="1" x14ac:dyDescent="0.25">
      <c r="A40" s="8" t="s">
        <v>69</v>
      </c>
      <c r="B40" s="8" t="s">
        <v>92</v>
      </c>
      <c r="C40" t="s">
        <v>4</v>
      </c>
      <c r="D40" s="8" t="s">
        <v>0</v>
      </c>
      <c r="E40" s="9">
        <v>16.11993</v>
      </c>
      <c r="F40" s="8" t="s">
        <v>71</v>
      </c>
    </row>
    <row r="41" spans="1:6" ht="15" customHeight="1" x14ac:dyDescent="0.25">
      <c r="A41" s="8" t="s">
        <v>69</v>
      </c>
      <c r="B41" s="8" t="s">
        <v>93</v>
      </c>
      <c r="C41" t="s">
        <v>4</v>
      </c>
      <c r="D41" s="8" t="s">
        <v>3</v>
      </c>
      <c r="E41" s="9">
        <v>1.0637057561599998</v>
      </c>
      <c r="F41" s="8" t="s">
        <v>71</v>
      </c>
    </row>
    <row r="42" spans="1:6" ht="15" customHeight="1" x14ac:dyDescent="0.25">
      <c r="A42" s="8" t="s">
        <v>69</v>
      </c>
      <c r="B42" s="8" t="s">
        <v>93</v>
      </c>
      <c r="C42" t="s">
        <v>4</v>
      </c>
      <c r="D42" s="8" t="s">
        <v>0</v>
      </c>
      <c r="E42" s="9">
        <v>37.234932498879999</v>
      </c>
      <c r="F42" s="8" t="s">
        <v>71</v>
      </c>
    </row>
    <row r="43" spans="1:6" ht="15" customHeight="1" x14ac:dyDescent="0.25">
      <c r="A43" s="8" t="s">
        <v>69</v>
      </c>
      <c r="B43" s="8" t="s">
        <v>94</v>
      </c>
      <c r="C43" t="s">
        <v>15</v>
      </c>
      <c r="D43" s="8" t="s">
        <v>0</v>
      </c>
      <c r="E43" s="9">
        <f>730143.54/2000</f>
        <v>365.07177000000001</v>
      </c>
      <c r="F43" s="8" t="s">
        <v>71</v>
      </c>
    </row>
    <row r="44" spans="1:6" ht="15" customHeight="1" x14ac:dyDescent="0.25">
      <c r="A44" s="8" t="s">
        <v>69</v>
      </c>
      <c r="B44" s="8" t="s">
        <v>94</v>
      </c>
      <c r="C44" t="s">
        <v>15</v>
      </c>
      <c r="D44" s="8" t="s">
        <v>0</v>
      </c>
      <c r="E44" s="9">
        <v>825.55477500000006</v>
      </c>
      <c r="F44" s="8" t="s">
        <v>71</v>
      </c>
    </row>
    <row r="45" spans="1:6" ht="15" customHeight="1" x14ac:dyDescent="0.25">
      <c r="A45" s="8" t="s">
        <v>69</v>
      </c>
      <c r="B45" s="8" t="s">
        <v>95</v>
      </c>
      <c r="C45" t="s">
        <v>15</v>
      </c>
      <c r="D45" s="8" t="s">
        <v>0</v>
      </c>
      <c r="E45" s="9">
        <v>89.635069999999999</v>
      </c>
      <c r="F45" s="8" t="s">
        <v>71</v>
      </c>
    </row>
    <row r="46" spans="1:6" ht="15" customHeight="1" x14ac:dyDescent="0.25">
      <c r="A46" s="8" t="s">
        <v>69</v>
      </c>
      <c r="B46" s="8" t="s">
        <v>96</v>
      </c>
      <c r="C46" t="s">
        <v>15</v>
      </c>
      <c r="D46" s="8" t="s">
        <v>0</v>
      </c>
      <c r="E46" s="9">
        <v>0.37112309999999998</v>
      </c>
      <c r="F46" s="8" t="s">
        <v>71</v>
      </c>
    </row>
    <row r="47" spans="1:6" ht="15" customHeight="1" x14ac:dyDescent="0.25">
      <c r="A47" s="8" t="s">
        <v>69</v>
      </c>
      <c r="B47" s="8" t="s">
        <v>97</v>
      </c>
      <c r="C47" t="s">
        <v>15</v>
      </c>
      <c r="D47" s="8" t="s">
        <v>0</v>
      </c>
      <c r="E47" s="9">
        <v>196.37260000000001</v>
      </c>
      <c r="F47" s="8" t="s">
        <v>71</v>
      </c>
    </row>
    <row r="48" spans="1:6" ht="15" customHeight="1" x14ac:dyDescent="0.25">
      <c r="A48" s="8" t="s">
        <v>69</v>
      </c>
      <c r="B48" s="8" t="s">
        <v>98</v>
      </c>
      <c r="C48" t="s">
        <v>15</v>
      </c>
      <c r="D48" s="8" t="s">
        <v>0</v>
      </c>
      <c r="E48" s="9">
        <v>162.38747979999999</v>
      </c>
      <c r="F48" s="8" t="s">
        <v>71</v>
      </c>
    </row>
    <row r="49" spans="1:6" ht="15" customHeight="1" x14ac:dyDescent="0.25">
      <c r="A49" s="8" t="s">
        <v>69</v>
      </c>
      <c r="B49" s="8" t="s">
        <v>99</v>
      </c>
      <c r="C49" t="s">
        <v>15</v>
      </c>
      <c r="D49" s="8" t="s">
        <v>0</v>
      </c>
      <c r="E49" s="9">
        <v>210.9725</v>
      </c>
      <c r="F49" s="8" t="s">
        <v>71</v>
      </c>
    </row>
    <row r="50" spans="1:6" ht="15" customHeight="1" x14ac:dyDescent="0.25">
      <c r="A50" s="8" t="s">
        <v>69</v>
      </c>
      <c r="B50" s="8" t="s">
        <v>100</v>
      </c>
      <c r="C50" t="s">
        <v>4</v>
      </c>
      <c r="D50" s="8" t="s">
        <v>3</v>
      </c>
      <c r="E50" s="9">
        <v>60.119278600000001</v>
      </c>
      <c r="F50" s="8" t="s">
        <v>71</v>
      </c>
    </row>
    <row r="51" spans="1:6" ht="15" customHeight="1" x14ac:dyDescent="0.25">
      <c r="A51" s="8" t="s">
        <v>69</v>
      </c>
      <c r="B51" s="8" t="s">
        <v>100</v>
      </c>
      <c r="C51" t="s">
        <v>4</v>
      </c>
      <c r="D51" s="8" t="s">
        <v>0</v>
      </c>
      <c r="E51" s="9">
        <v>169.88615519999999</v>
      </c>
      <c r="F51" s="8" t="s">
        <v>71</v>
      </c>
    </row>
  </sheetData>
  <autoFilter ref="A1:F51" xr:uid="{FAA924F0-CB3A-4A0E-B424-10DB43C5739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DE91B-33C1-4737-B218-EC390C83237D}">
  <sheetPr codeName="Sheet6" filterMode="1"/>
  <dimension ref="A1:M26"/>
  <sheetViews>
    <sheetView workbookViewId="0">
      <selection activeCell="G18" sqref="G18"/>
    </sheetView>
  </sheetViews>
  <sheetFormatPr defaultRowHeight="15" x14ac:dyDescent="0.25"/>
  <cols>
    <col min="1" max="1" width="7.7109375" bestFit="1" customWidth="1"/>
    <col min="2" max="2" width="7.140625" bestFit="1" customWidth="1"/>
    <col min="3" max="3" width="27.28515625" customWidth="1"/>
    <col min="4" max="4" width="14.85546875" customWidth="1"/>
    <col min="5" max="5" width="14.42578125" customWidth="1"/>
    <col min="6" max="8" width="12" bestFit="1" customWidth="1"/>
    <col min="9" max="11" width="13.7109375" bestFit="1" customWidth="1"/>
    <col min="12" max="12" width="13.7109375" customWidth="1"/>
    <col min="13" max="13" width="13.28515625" customWidth="1"/>
  </cols>
  <sheetData>
    <row r="1" spans="1:13" s="3" customFormat="1" ht="60" x14ac:dyDescent="0.25">
      <c r="A1" s="2" t="s">
        <v>55</v>
      </c>
      <c r="B1" s="2" t="s">
        <v>54</v>
      </c>
      <c r="C1" s="2" t="s">
        <v>56</v>
      </c>
      <c r="D1" s="2" t="s">
        <v>29</v>
      </c>
      <c r="E1" s="2" t="s">
        <v>1</v>
      </c>
      <c r="F1" s="2" t="s">
        <v>48</v>
      </c>
      <c r="G1" s="2" t="s">
        <v>49</v>
      </c>
      <c r="H1" s="2" t="s">
        <v>50</v>
      </c>
      <c r="I1" s="1" t="s">
        <v>51</v>
      </c>
      <c r="J1" s="1" t="s">
        <v>52</v>
      </c>
      <c r="K1" s="1" t="s">
        <v>53</v>
      </c>
      <c r="L1" s="2" t="s">
        <v>110</v>
      </c>
      <c r="M1" s="2" t="s">
        <v>109</v>
      </c>
    </row>
    <row r="2" spans="1:13" hidden="1" x14ac:dyDescent="0.25">
      <c r="A2" t="s">
        <v>2</v>
      </c>
      <c r="B2">
        <v>28033</v>
      </c>
      <c r="C2" t="s">
        <v>11</v>
      </c>
      <c r="D2" t="s">
        <v>12</v>
      </c>
      <c r="E2" t="s">
        <v>3</v>
      </c>
      <c r="F2">
        <v>4.7890833628999996</v>
      </c>
      <c r="G2">
        <v>4.7617211907000003</v>
      </c>
      <c r="H2">
        <v>4.8604965369000004</v>
      </c>
      <c r="I2">
        <v>0.43789735460000001</v>
      </c>
      <c r="J2">
        <v>0.43539534320000001</v>
      </c>
      <c r="K2">
        <v>0.44442762699999999</v>
      </c>
      <c r="L2">
        <f>AVERAGE(I2/F2,J2/G2,K2/H2)</f>
        <v>9.1436596166547035E-2</v>
      </c>
      <c r="M2" s="4">
        <f>J2+(K2-J2)/(2026-2023)*(2036-2023)</f>
        <v>0.47453523966666661</v>
      </c>
    </row>
    <row r="3" spans="1:13" x14ac:dyDescent="0.25">
      <c r="A3" t="s">
        <v>2</v>
      </c>
      <c r="B3">
        <v>28033</v>
      </c>
      <c r="C3" t="s">
        <v>4</v>
      </c>
      <c r="D3" t="s">
        <v>8</v>
      </c>
      <c r="E3" t="s">
        <v>3</v>
      </c>
      <c r="F3">
        <v>522.59091056</v>
      </c>
      <c r="G3">
        <v>498.05468696999998</v>
      </c>
      <c r="H3">
        <v>503.40825366000001</v>
      </c>
      <c r="I3">
        <v>34.406150234000002</v>
      </c>
      <c r="J3">
        <v>32.438963606999998</v>
      </c>
      <c r="K3">
        <v>32.931722415999999</v>
      </c>
      <c r="L3">
        <f t="shared" ref="L3:L26" si="0">AVERAGE(I3/F3,J3/G3,K3/H3)</f>
        <v>6.5462163605231813E-2</v>
      </c>
      <c r="M3" s="4">
        <f t="shared" ref="M3:M26" si="1">J3+(K3-J3)/(2026-2023)*(2036-2023)</f>
        <v>34.574251779333338</v>
      </c>
    </row>
    <row r="4" spans="1:13" hidden="1" x14ac:dyDescent="0.25">
      <c r="A4" t="s">
        <v>2</v>
      </c>
      <c r="B4">
        <v>28033</v>
      </c>
      <c r="C4" t="s">
        <v>7</v>
      </c>
      <c r="D4" t="s">
        <v>7</v>
      </c>
      <c r="E4" t="s">
        <v>3</v>
      </c>
      <c r="F4">
        <v>372.38371459000001</v>
      </c>
      <c r="G4">
        <v>214.10166476000001</v>
      </c>
      <c r="H4">
        <v>181.14663407</v>
      </c>
      <c r="I4">
        <v>34.298809040999998</v>
      </c>
      <c r="J4">
        <v>20.350391480999999</v>
      </c>
      <c r="K4">
        <v>17.385438824000001</v>
      </c>
      <c r="L4">
        <f t="shared" si="0"/>
        <v>9.4376873694299479E-2</v>
      </c>
      <c r="M4" s="4">
        <f>J4+(K4-J4)/(2026-2023)*(2036-2023)</f>
        <v>7.5022633006666748</v>
      </c>
    </row>
    <row r="5" spans="1:13" x14ac:dyDescent="0.25">
      <c r="A5" t="s">
        <v>2</v>
      </c>
      <c r="B5">
        <v>28033</v>
      </c>
      <c r="C5" t="s">
        <v>15</v>
      </c>
      <c r="D5" t="s">
        <v>8</v>
      </c>
      <c r="E5" t="s">
        <v>3</v>
      </c>
      <c r="F5">
        <v>0</v>
      </c>
      <c r="G5">
        <v>0</v>
      </c>
      <c r="H5">
        <v>0</v>
      </c>
      <c r="I5">
        <v>0</v>
      </c>
      <c r="J5">
        <v>0</v>
      </c>
      <c r="K5">
        <v>0</v>
      </c>
      <c r="L5">
        <v>0</v>
      </c>
      <c r="M5" s="4">
        <f t="shared" si="1"/>
        <v>0</v>
      </c>
    </row>
    <row r="6" spans="1:13" hidden="1" x14ac:dyDescent="0.25">
      <c r="A6" t="s">
        <v>2</v>
      </c>
      <c r="B6">
        <v>28033</v>
      </c>
      <c r="C6" t="s">
        <v>16</v>
      </c>
      <c r="D6" t="s">
        <v>16</v>
      </c>
      <c r="E6" t="s">
        <v>3</v>
      </c>
      <c r="F6">
        <v>2430.3430696999999</v>
      </c>
      <c r="G6">
        <v>1021.9413281</v>
      </c>
      <c r="H6">
        <v>810.33243848999996</v>
      </c>
      <c r="I6">
        <v>207.66147323999999</v>
      </c>
      <c r="J6">
        <v>86.061227016000004</v>
      </c>
      <c r="K6">
        <v>67.231576486999998</v>
      </c>
      <c r="L6">
        <f t="shared" si="0"/>
        <v>8.4208899839718868E-2</v>
      </c>
      <c r="M6" s="4">
        <f t="shared" si="1"/>
        <v>4.4660747236666509</v>
      </c>
    </row>
    <row r="7" spans="1:13" hidden="1" x14ac:dyDescent="0.25">
      <c r="A7" t="s">
        <v>2</v>
      </c>
      <c r="B7">
        <v>28033</v>
      </c>
      <c r="C7" t="s">
        <v>17</v>
      </c>
      <c r="D7" t="s">
        <v>12</v>
      </c>
      <c r="E7" t="s">
        <v>3</v>
      </c>
      <c r="F7">
        <v>222.49788544</v>
      </c>
      <c r="G7">
        <v>222.49788544</v>
      </c>
      <c r="H7">
        <v>222.49788544</v>
      </c>
      <c r="I7">
        <v>18.844983328000001</v>
      </c>
      <c r="J7">
        <v>18.844983328000001</v>
      </c>
      <c r="K7">
        <v>18.844983328000001</v>
      </c>
      <c r="L7">
        <f t="shared" si="0"/>
        <v>8.4697359216395082E-2</v>
      </c>
      <c r="M7" s="4">
        <f t="shared" si="1"/>
        <v>18.844983328000001</v>
      </c>
    </row>
    <row r="8" spans="1:13" x14ac:dyDescent="0.25">
      <c r="A8" t="s">
        <v>2</v>
      </c>
      <c r="B8">
        <v>28033</v>
      </c>
      <c r="C8" t="s">
        <v>18</v>
      </c>
      <c r="D8" t="s">
        <v>8</v>
      </c>
      <c r="E8" t="s">
        <v>3</v>
      </c>
      <c r="F8">
        <v>2.1889015206</v>
      </c>
      <c r="G8">
        <v>2.1889015206</v>
      </c>
      <c r="H8">
        <v>2.1889015206</v>
      </c>
      <c r="I8">
        <v>0</v>
      </c>
      <c r="J8">
        <v>0</v>
      </c>
      <c r="K8">
        <v>0</v>
      </c>
      <c r="L8">
        <f t="shared" si="0"/>
        <v>0</v>
      </c>
      <c r="M8" s="4">
        <f t="shared" si="1"/>
        <v>0</v>
      </c>
    </row>
    <row r="9" spans="1:13" hidden="1" x14ac:dyDescent="0.25">
      <c r="A9" t="s">
        <v>2</v>
      </c>
      <c r="B9">
        <v>28033</v>
      </c>
      <c r="C9" t="s">
        <v>19</v>
      </c>
      <c r="D9" t="s">
        <v>12</v>
      </c>
      <c r="E9" t="s">
        <v>3</v>
      </c>
      <c r="F9">
        <v>193.57943091999999</v>
      </c>
      <c r="G9">
        <v>63.562780402000001</v>
      </c>
      <c r="H9">
        <v>247.12533282000001</v>
      </c>
      <c r="I9">
        <v>19.309189415999999</v>
      </c>
      <c r="J9">
        <v>12.031300164999999</v>
      </c>
      <c r="K9">
        <v>25.689639929999998</v>
      </c>
      <c r="L9">
        <f t="shared" si="0"/>
        <v>0.13099473141729034</v>
      </c>
      <c r="M9" s="4">
        <f t="shared" si="1"/>
        <v>71.217439146666663</v>
      </c>
    </row>
    <row r="10" spans="1:13" x14ac:dyDescent="0.25">
      <c r="A10" t="s">
        <v>2</v>
      </c>
      <c r="B10">
        <v>28033</v>
      </c>
      <c r="C10" t="s">
        <v>20</v>
      </c>
      <c r="D10" t="s">
        <v>21</v>
      </c>
      <c r="E10" t="s">
        <v>3</v>
      </c>
      <c r="F10">
        <v>10.509024148</v>
      </c>
      <c r="G10">
        <v>10.509024148</v>
      </c>
      <c r="H10">
        <v>10.509024148</v>
      </c>
      <c r="I10">
        <v>0.95627022049999999</v>
      </c>
      <c r="J10">
        <v>0.95627022049999999</v>
      </c>
      <c r="K10">
        <v>0.95627022049999999</v>
      </c>
      <c r="L10">
        <f t="shared" si="0"/>
        <v>9.0995149219634294E-2</v>
      </c>
      <c r="M10" s="4">
        <f>J10+(K10-J10)/(2026-2023)*(2036-2023)</f>
        <v>0.95627022049999999</v>
      </c>
    </row>
    <row r="11" spans="1:13" x14ac:dyDescent="0.25">
      <c r="A11" t="s">
        <v>2</v>
      </c>
      <c r="B11">
        <v>28033</v>
      </c>
      <c r="C11" t="s">
        <v>22</v>
      </c>
      <c r="D11" t="s">
        <v>21</v>
      </c>
      <c r="E11" t="s">
        <v>3</v>
      </c>
      <c r="F11">
        <v>5.6973361799999997E-2</v>
      </c>
      <c r="G11">
        <v>5.6973361799999997E-2</v>
      </c>
      <c r="H11">
        <v>5.6973361799999997E-2</v>
      </c>
      <c r="I11">
        <v>0</v>
      </c>
      <c r="J11">
        <v>0</v>
      </c>
      <c r="K11">
        <v>0</v>
      </c>
      <c r="L11">
        <f t="shared" si="0"/>
        <v>0</v>
      </c>
      <c r="M11" s="4">
        <f t="shared" si="1"/>
        <v>0</v>
      </c>
    </row>
    <row r="12" spans="1:13" hidden="1" x14ac:dyDescent="0.25">
      <c r="A12" t="s">
        <v>2</v>
      </c>
      <c r="B12">
        <v>28033</v>
      </c>
      <c r="C12" t="s">
        <v>23</v>
      </c>
      <c r="D12" t="s">
        <v>12</v>
      </c>
      <c r="E12" t="s">
        <v>3</v>
      </c>
      <c r="F12">
        <v>20.664120218000001</v>
      </c>
      <c r="G12">
        <v>19.482876767</v>
      </c>
      <c r="H12">
        <v>20.260955395</v>
      </c>
      <c r="I12">
        <v>1.7494496933000001</v>
      </c>
      <c r="J12">
        <v>1.6463439982000001</v>
      </c>
      <c r="K12">
        <v>1.7120644410999999</v>
      </c>
      <c r="L12">
        <f t="shared" si="0"/>
        <v>8.4554666570509876E-2</v>
      </c>
      <c r="M12" s="4">
        <f>J12+(K12-J12)/(2026-2023)*(2036-2023)</f>
        <v>1.9311325840999991</v>
      </c>
    </row>
    <row r="13" spans="1:13" x14ac:dyDescent="0.25">
      <c r="A13" t="s">
        <v>2</v>
      </c>
      <c r="B13">
        <v>28033</v>
      </c>
      <c r="C13" t="s">
        <v>25</v>
      </c>
      <c r="D13" t="s">
        <v>8</v>
      </c>
      <c r="E13" t="s">
        <v>3</v>
      </c>
      <c r="F13">
        <v>16.388738793000002</v>
      </c>
      <c r="G13">
        <v>17.077484370000001</v>
      </c>
      <c r="H13">
        <v>17.274933456999999</v>
      </c>
      <c r="I13">
        <v>0.55689356420000002</v>
      </c>
      <c r="J13">
        <v>0.59651709409999998</v>
      </c>
      <c r="K13">
        <v>0.60789929070000004</v>
      </c>
      <c r="L13">
        <f t="shared" si="0"/>
        <v>3.4699988463853977E-2</v>
      </c>
      <c r="M13" s="4">
        <f t="shared" si="1"/>
        <v>0.64583994603333361</v>
      </c>
    </row>
    <row r="14" spans="1:13" hidden="1" x14ac:dyDescent="0.25">
      <c r="A14" t="s">
        <v>2</v>
      </c>
      <c r="B14">
        <v>28033</v>
      </c>
      <c r="C14" t="s">
        <v>11</v>
      </c>
      <c r="D14" t="s">
        <v>12</v>
      </c>
      <c r="E14" t="s">
        <v>6</v>
      </c>
      <c r="F14">
        <v>6.1950474269000004</v>
      </c>
      <c r="G14">
        <v>6.3545798266000002</v>
      </c>
      <c r="H14">
        <v>6.4964247645000004</v>
      </c>
      <c r="I14">
        <v>0.56645347970000004</v>
      </c>
      <c r="J14">
        <v>0.5810410225</v>
      </c>
      <c r="K14">
        <v>0.59401070339999995</v>
      </c>
      <c r="L14">
        <f t="shared" si="0"/>
        <v>9.1436545271660397E-2</v>
      </c>
      <c r="M14" s="4">
        <f t="shared" si="1"/>
        <v>0.63724297306666644</v>
      </c>
    </row>
    <row r="15" spans="1:13" x14ac:dyDescent="0.25">
      <c r="A15" t="s">
        <v>2</v>
      </c>
      <c r="B15">
        <v>28033</v>
      </c>
      <c r="C15" t="s">
        <v>5</v>
      </c>
      <c r="D15" t="s">
        <v>8</v>
      </c>
      <c r="E15" t="s">
        <v>6</v>
      </c>
      <c r="F15">
        <v>6.1367616307999997</v>
      </c>
      <c r="G15">
        <v>6.0745785037999998</v>
      </c>
      <c r="H15">
        <v>6.1693528882999997</v>
      </c>
      <c r="I15">
        <v>0.86882785760000003</v>
      </c>
      <c r="J15">
        <v>0.85839415330000002</v>
      </c>
      <c r="K15">
        <v>0.87141685540000002</v>
      </c>
      <c r="L15">
        <f t="shared" si="0"/>
        <v>0.14137871521502096</v>
      </c>
      <c r="M15" s="4">
        <f t="shared" si="1"/>
        <v>0.91482586240000008</v>
      </c>
    </row>
    <row r="16" spans="1:13" x14ac:dyDescent="0.25">
      <c r="A16" t="s">
        <v>2</v>
      </c>
      <c r="B16">
        <v>28033</v>
      </c>
      <c r="C16" t="s">
        <v>4</v>
      </c>
      <c r="D16" t="s">
        <v>8</v>
      </c>
      <c r="E16" t="s">
        <v>6</v>
      </c>
      <c r="F16">
        <v>861.14212602999999</v>
      </c>
      <c r="G16">
        <v>813.01123354000003</v>
      </c>
      <c r="H16">
        <v>780.60535514000003</v>
      </c>
      <c r="I16">
        <v>70.674152239999998</v>
      </c>
      <c r="J16">
        <v>66.895622062000001</v>
      </c>
      <c r="K16">
        <v>64.367049719999997</v>
      </c>
      <c r="L16">
        <f t="shared" si="0"/>
        <v>8.2269805839832622E-2</v>
      </c>
      <c r="M16" s="4">
        <f>J16+(K16-J16)/(2026-2023)*(2036-2023)</f>
        <v>55.938475246666648</v>
      </c>
    </row>
    <row r="17" spans="1:13" hidden="1" x14ac:dyDescent="0.25">
      <c r="A17" t="s">
        <v>2</v>
      </c>
      <c r="B17">
        <v>28033</v>
      </c>
      <c r="C17" t="s">
        <v>7</v>
      </c>
      <c r="D17" t="s">
        <v>7</v>
      </c>
      <c r="E17" t="s">
        <v>6</v>
      </c>
      <c r="F17">
        <v>304.05450431999998</v>
      </c>
      <c r="G17">
        <v>243.18092229999999</v>
      </c>
      <c r="H17">
        <v>233.13195214000001</v>
      </c>
      <c r="I17">
        <v>36.109870534000002</v>
      </c>
      <c r="J17">
        <v>27.106727404000001</v>
      </c>
      <c r="K17">
        <v>25.633885039999999</v>
      </c>
      <c r="L17">
        <f t="shared" si="0"/>
        <v>0.11339430266415103</v>
      </c>
      <c r="M17" s="4">
        <f t="shared" si="1"/>
        <v>20.724410493333327</v>
      </c>
    </row>
    <row r="18" spans="1:13" x14ac:dyDescent="0.25">
      <c r="A18" t="s">
        <v>2</v>
      </c>
      <c r="B18">
        <v>28033</v>
      </c>
      <c r="C18" t="s">
        <v>15</v>
      </c>
      <c r="D18" t="s">
        <v>8</v>
      </c>
      <c r="E18" t="s">
        <v>6</v>
      </c>
      <c r="F18">
        <v>1669.6537447999999</v>
      </c>
      <c r="G18">
        <v>1937.2420145999999</v>
      </c>
      <c r="H18">
        <v>2131.6809069000001</v>
      </c>
      <c r="I18">
        <v>142.08853597000001</v>
      </c>
      <c r="J18">
        <v>164.84826688999999</v>
      </c>
      <c r="K18">
        <v>181.38633300000001</v>
      </c>
      <c r="L18">
        <f t="shared" si="0"/>
        <v>8.5095220045582939E-2</v>
      </c>
      <c r="M18" s="4">
        <f t="shared" si="1"/>
        <v>236.5132200333334</v>
      </c>
    </row>
    <row r="19" spans="1:13" hidden="1" x14ac:dyDescent="0.25">
      <c r="A19" t="s">
        <v>2</v>
      </c>
      <c r="B19">
        <v>28033</v>
      </c>
      <c r="C19" t="s">
        <v>16</v>
      </c>
      <c r="D19" t="s">
        <v>16</v>
      </c>
      <c r="E19" t="s">
        <v>6</v>
      </c>
      <c r="F19">
        <v>896.15830014999995</v>
      </c>
      <c r="G19">
        <v>530.64758348999999</v>
      </c>
      <c r="H19">
        <v>468.16556367999999</v>
      </c>
      <c r="I19">
        <v>91.888260497999994</v>
      </c>
      <c r="J19">
        <v>53.028918849999997</v>
      </c>
      <c r="K19">
        <v>46.253825841000001</v>
      </c>
      <c r="L19">
        <f t="shared" si="0"/>
        <v>0.10042207237719818</v>
      </c>
      <c r="M19" s="4">
        <f t="shared" si="1"/>
        <v>23.670182477666685</v>
      </c>
    </row>
    <row r="20" spans="1:13" hidden="1" x14ac:dyDescent="0.25">
      <c r="A20" t="s">
        <v>2</v>
      </c>
      <c r="B20">
        <v>28033</v>
      </c>
      <c r="C20" t="s">
        <v>17</v>
      </c>
      <c r="D20" t="s">
        <v>12</v>
      </c>
      <c r="E20" t="s">
        <v>6</v>
      </c>
      <c r="F20">
        <v>6.7785313910999996</v>
      </c>
      <c r="G20">
        <v>6.7785313910999996</v>
      </c>
      <c r="H20">
        <v>6.7785313910999996</v>
      </c>
      <c r="I20">
        <v>0.57410748629999997</v>
      </c>
      <c r="J20">
        <v>0.57410748629999997</v>
      </c>
      <c r="K20">
        <v>0.57410748629999997</v>
      </c>
      <c r="L20">
        <f t="shared" si="0"/>
        <v>8.4694966088640564E-2</v>
      </c>
      <c r="M20" s="4">
        <f t="shared" si="1"/>
        <v>0.57410748629999997</v>
      </c>
    </row>
    <row r="21" spans="1:13" x14ac:dyDescent="0.25">
      <c r="A21" t="s">
        <v>2</v>
      </c>
      <c r="B21">
        <v>28033</v>
      </c>
      <c r="C21" t="s">
        <v>18</v>
      </c>
      <c r="D21" t="s">
        <v>8</v>
      </c>
      <c r="E21" t="s">
        <v>6</v>
      </c>
      <c r="F21">
        <v>4.0915591638000004</v>
      </c>
      <c r="G21">
        <v>4.0915591638000004</v>
      </c>
      <c r="H21">
        <v>4.0915591638000004</v>
      </c>
      <c r="I21">
        <v>0</v>
      </c>
      <c r="J21">
        <v>0</v>
      </c>
      <c r="K21">
        <v>0</v>
      </c>
      <c r="L21">
        <f t="shared" si="0"/>
        <v>0</v>
      </c>
      <c r="M21" s="4">
        <f t="shared" si="1"/>
        <v>0</v>
      </c>
    </row>
    <row r="22" spans="1:13" hidden="1" x14ac:dyDescent="0.25">
      <c r="A22" t="s">
        <v>2</v>
      </c>
      <c r="B22">
        <v>28033</v>
      </c>
      <c r="C22" t="s">
        <v>19</v>
      </c>
      <c r="D22" t="s">
        <v>12</v>
      </c>
      <c r="E22" t="s">
        <v>6</v>
      </c>
      <c r="F22">
        <v>35.582856126999999</v>
      </c>
      <c r="G22">
        <v>11.831699576</v>
      </c>
      <c r="H22">
        <v>45.999754471000003</v>
      </c>
      <c r="I22">
        <v>3.6877338139</v>
      </c>
      <c r="J22">
        <v>2.2393614311999999</v>
      </c>
      <c r="K22">
        <v>4.8385205883999998</v>
      </c>
      <c r="L22">
        <f t="shared" si="0"/>
        <v>0.1326972237146411</v>
      </c>
      <c r="M22" s="4">
        <f t="shared" si="1"/>
        <v>13.502384445733334</v>
      </c>
    </row>
    <row r="23" spans="1:13" x14ac:dyDescent="0.25">
      <c r="A23" t="s">
        <v>2</v>
      </c>
      <c r="B23">
        <v>28033</v>
      </c>
      <c r="C23" t="s">
        <v>20</v>
      </c>
      <c r="D23" t="s">
        <v>21</v>
      </c>
      <c r="E23" t="s">
        <v>6</v>
      </c>
      <c r="F23">
        <v>102.88700385999999</v>
      </c>
      <c r="G23">
        <v>102.88700385999999</v>
      </c>
      <c r="H23">
        <v>102.88700385999999</v>
      </c>
      <c r="I23">
        <v>7.7216383648000004</v>
      </c>
      <c r="J23">
        <v>7.7216383648000004</v>
      </c>
      <c r="K23">
        <v>7.7216383648000004</v>
      </c>
      <c r="L23">
        <f t="shared" si="0"/>
        <v>7.5049696026788362E-2</v>
      </c>
      <c r="M23" s="4">
        <f t="shared" si="1"/>
        <v>7.7216383648000004</v>
      </c>
    </row>
    <row r="24" spans="1:13" x14ac:dyDescent="0.25">
      <c r="A24" t="s">
        <v>2</v>
      </c>
      <c r="B24">
        <v>28033</v>
      </c>
      <c r="C24" t="s">
        <v>22</v>
      </c>
      <c r="D24" t="s">
        <v>21</v>
      </c>
      <c r="E24" t="s">
        <v>6</v>
      </c>
      <c r="F24">
        <v>0.54088195900000002</v>
      </c>
      <c r="G24">
        <v>0.54088195900000002</v>
      </c>
      <c r="H24">
        <v>0.54088195900000002</v>
      </c>
      <c r="I24">
        <v>0</v>
      </c>
      <c r="J24">
        <v>0</v>
      </c>
      <c r="K24">
        <v>0</v>
      </c>
      <c r="L24">
        <f t="shared" si="0"/>
        <v>0</v>
      </c>
      <c r="M24" s="4">
        <f t="shared" si="1"/>
        <v>0</v>
      </c>
    </row>
    <row r="25" spans="1:13" hidden="1" x14ac:dyDescent="0.25">
      <c r="A25" t="s">
        <v>2</v>
      </c>
      <c r="B25">
        <v>28033</v>
      </c>
      <c r="C25" t="s">
        <v>23</v>
      </c>
      <c r="D25" t="s">
        <v>12</v>
      </c>
      <c r="E25" t="s">
        <v>6</v>
      </c>
      <c r="F25">
        <v>211.65795753</v>
      </c>
      <c r="G25">
        <v>142.31888588999999</v>
      </c>
      <c r="H25">
        <v>142.43284413000001</v>
      </c>
      <c r="I25">
        <v>17.927211979999999</v>
      </c>
      <c r="J25">
        <v>12.054095802000001</v>
      </c>
      <c r="K25">
        <v>12.063735511000001</v>
      </c>
      <c r="L25">
        <f t="shared" si="0"/>
        <v>8.4698159333635295E-2</v>
      </c>
      <c r="M25" s="4">
        <f t="shared" si="1"/>
        <v>12.095867874333335</v>
      </c>
    </row>
    <row r="26" spans="1:13" x14ac:dyDescent="0.25">
      <c r="A26" t="s">
        <v>2</v>
      </c>
      <c r="B26">
        <v>28033</v>
      </c>
      <c r="C26" t="s">
        <v>25</v>
      </c>
      <c r="D26" t="s">
        <v>8</v>
      </c>
      <c r="E26" t="s">
        <v>6</v>
      </c>
      <c r="F26">
        <v>153.65092798000001</v>
      </c>
      <c r="G26">
        <v>151.62131495</v>
      </c>
      <c r="H26">
        <v>151.03600488999999</v>
      </c>
      <c r="I26">
        <v>4.1758673257999996</v>
      </c>
      <c r="J26">
        <v>4.4629827433000004</v>
      </c>
      <c r="K26">
        <v>4.5450082397999996</v>
      </c>
      <c r="L26">
        <f t="shared" si="0"/>
        <v>2.8901634594165938E-2</v>
      </c>
      <c r="M26" s="4">
        <f t="shared" si="1"/>
        <v>4.818426561466663</v>
      </c>
    </row>
  </sheetData>
  <autoFilter ref="A1:M26" xr:uid="{4F7DE91B-33C1-4737-B218-EC390C83237D}">
    <filterColumn colId="3">
      <filters>
        <filter val="fires"/>
        <filter val="nonpoint"/>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F4791-E297-4FF2-A6D4-C080DB94CD43}">
  <sheetPr codeName="Sheet3"/>
  <dimension ref="A1:S33"/>
  <sheetViews>
    <sheetView workbookViewId="0">
      <selection activeCell="T1" sqref="T1"/>
    </sheetView>
  </sheetViews>
  <sheetFormatPr defaultRowHeight="15" x14ac:dyDescent="0.25"/>
  <cols>
    <col min="1" max="1" width="7.7109375" bestFit="1" customWidth="1"/>
    <col min="2" max="2" width="7.140625" bestFit="1" customWidth="1"/>
    <col min="3" max="3" width="27.28515625" customWidth="1"/>
    <col min="4" max="4" width="14.85546875" customWidth="1"/>
    <col min="5" max="5" width="14.42578125" customWidth="1"/>
    <col min="6" max="6" width="12" bestFit="1" customWidth="1"/>
    <col min="7" max="7" width="12" customWidth="1"/>
    <col min="8" max="9" width="12" bestFit="1" customWidth="1"/>
    <col min="10" max="12" width="13.7109375" bestFit="1" customWidth="1"/>
    <col min="13" max="14" width="13.7109375" customWidth="1"/>
    <col min="15" max="18" width="13.28515625" customWidth="1"/>
    <col min="19" max="19" width="17.28515625" customWidth="1"/>
  </cols>
  <sheetData>
    <row r="1" spans="1:19" s="3" customFormat="1" ht="60" x14ac:dyDescent="0.25">
      <c r="A1" s="2" t="s">
        <v>55</v>
      </c>
      <c r="B1" s="2" t="s">
        <v>54</v>
      </c>
      <c r="C1" s="2" t="s">
        <v>56</v>
      </c>
      <c r="D1" s="2" t="s">
        <v>29</v>
      </c>
      <c r="E1" s="2" t="s">
        <v>1</v>
      </c>
      <c r="F1" s="2" t="s">
        <v>48</v>
      </c>
      <c r="G1" s="2" t="s">
        <v>104</v>
      </c>
      <c r="H1" s="2" t="s">
        <v>49</v>
      </c>
      <c r="I1" s="2" t="s">
        <v>50</v>
      </c>
      <c r="J1" s="1" t="s">
        <v>51</v>
      </c>
      <c r="K1" s="1" t="s">
        <v>52</v>
      </c>
      <c r="L1" s="1" t="s">
        <v>53</v>
      </c>
      <c r="M1" s="2" t="s">
        <v>62</v>
      </c>
      <c r="N1" s="2" t="s">
        <v>105</v>
      </c>
      <c r="O1" s="2" t="s">
        <v>63</v>
      </c>
      <c r="P1" s="2" t="s">
        <v>57</v>
      </c>
      <c r="Q1" s="2" t="s">
        <v>58</v>
      </c>
      <c r="R1" s="2" t="s">
        <v>59</v>
      </c>
      <c r="S1" s="2" t="s">
        <v>64</v>
      </c>
    </row>
    <row r="2" spans="1:19" x14ac:dyDescent="0.25">
      <c r="A2" t="s">
        <v>2</v>
      </c>
      <c r="B2">
        <v>28033</v>
      </c>
      <c r="C2" t="s">
        <v>11</v>
      </c>
      <c r="D2" t="s">
        <v>12</v>
      </c>
      <c r="E2" t="s">
        <v>3</v>
      </c>
      <c r="F2">
        <v>4.7890833628999996</v>
      </c>
      <c r="H2">
        <v>4.7617211907000003</v>
      </c>
      <c r="I2">
        <v>4.8604965369000004</v>
      </c>
      <c r="J2">
        <v>0.43789735460000001</v>
      </c>
      <c r="K2">
        <v>0.43539534320000001</v>
      </c>
      <c r="L2">
        <v>0.44442762699999999</v>
      </c>
      <c r="M2">
        <f>AVERAGE(J2/F2,K2/H2,L2/I2)</f>
        <v>9.1436596166547035E-2</v>
      </c>
      <c r="O2" s="4">
        <f>J2+(K2-J2)/(2023-2016)*(2017-2016)</f>
        <v>0.4375399244</v>
      </c>
      <c r="P2" s="4">
        <f t="shared" ref="P2:P30" si="0">K2+(L2-K2)/(2026-2023)*(2029-2023)</f>
        <v>0.45345991079999998</v>
      </c>
      <c r="Q2" s="4">
        <f t="shared" ref="Q2:Q30" si="1">K2+(L2-K2)/(2026-2023)*(2032-2023)</f>
        <v>0.46249219459999996</v>
      </c>
      <c r="R2" s="4">
        <f>$K2+($L2-$K2)/(2026-2023)*(2036-2023)</f>
        <v>0.47453523966666661</v>
      </c>
      <c r="S2">
        <f>($J2+($L2-$J2)/(2026-2016)*(2036-2016))/J2</f>
        <v>1.0298255850664597</v>
      </c>
    </row>
    <row r="3" spans="1:19" x14ac:dyDescent="0.25">
      <c r="A3" t="s">
        <v>2</v>
      </c>
      <c r="B3">
        <v>28033</v>
      </c>
      <c r="C3" t="s">
        <v>14</v>
      </c>
      <c r="D3" t="s">
        <v>8</v>
      </c>
      <c r="E3" t="s">
        <v>3</v>
      </c>
      <c r="F3">
        <v>90.651536304999993</v>
      </c>
      <c r="G3">
        <v>93.082920000000001</v>
      </c>
      <c r="H3">
        <v>64.090609228000005</v>
      </c>
      <c r="I3">
        <v>55.297453447999999</v>
      </c>
      <c r="J3">
        <v>7.6527506253000004</v>
      </c>
      <c r="K3">
        <v>5.4105089460000002</v>
      </c>
      <c r="L3">
        <v>4.6681718190000003</v>
      </c>
      <c r="M3">
        <f t="shared" ref="M3:M30" si="2">AVERAGE(J3/F3,K3/H3,L3/I3)</f>
        <v>8.4419466729680481E-2</v>
      </c>
      <c r="N3">
        <f>M3*G3</f>
        <v>7.8580104680415097</v>
      </c>
      <c r="O3" s="4">
        <f t="shared" ref="O3:O30" si="3">J3+(K3-J3)/(2023-2016)*(2017-2016)</f>
        <v>7.3324303854000004</v>
      </c>
      <c r="P3" s="4">
        <f t="shared" si="0"/>
        <v>3.9258346920000005</v>
      </c>
      <c r="Q3" s="4">
        <f t="shared" si="1"/>
        <v>3.1834975650000006</v>
      </c>
      <c r="R3" s="4">
        <f>K3+(L3-K3)/(2026-2023)*(2036-2023)</f>
        <v>2.1937147290000008</v>
      </c>
      <c r="S3">
        <f t="shared" ref="S3:S11" si="4">($J3+($L3-$J3)/(2026-2016)*(2036-2016))/J3</f>
        <v>0.21999841561987402</v>
      </c>
    </row>
    <row r="4" spans="1:19" x14ac:dyDescent="0.25">
      <c r="A4" t="s">
        <v>2</v>
      </c>
      <c r="B4">
        <v>28033</v>
      </c>
      <c r="C4" t="s">
        <v>4</v>
      </c>
      <c r="D4" t="s">
        <v>8</v>
      </c>
      <c r="E4" t="s">
        <v>3</v>
      </c>
      <c r="F4">
        <v>522.59091056</v>
      </c>
      <c r="G4">
        <v>528.62984966616</v>
      </c>
      <c r="H4">
        <v>498.05468696999998</v>
      </c>
      <c r="I4">
        <v>503.40825366000001</v>
      </c>
      <c r="J4">
        <v>34.406150234000002</v>
      </c>
      <c r="K4">
        <v>32.438963606999998</v>
      </c>
      <c r="L4">
        <v>32.931722415999999</v>
      </c>
      <c r="M4">
        <f t="shared" si="2"/>
        <v>6.5462163605231813E-2</v>
      </c>
      <c r="N4">
        <f>M4*G4</f>
        <v>34.605253705455262</v>
      </c>
      <c r="O4" s="4">
        <f t="shared" si="3"/>
        <v>34.125123573000003</v>
      </c>
      <c r="P4" s="4">
        <f t="shared" si="0"/>
        <v>33.424481225000001</v>
      </c>
      <c r="Q4" s="4">
        <f t="shared" si="1"/>
        <v>33.917240034000002</v>
      </c>
      <c r="R4" s="4">
        <f t="shared" ref="R4:R30" si="5">K4+(L4-K4)/(2026-2023)*(2036-2023)</f>
        <v>34.574251779333338</v>
      </c>
      <c r="S4">
        <f t="shared" si="4"/>
        <v>0.91429277568270462</v>
      </c>
    </row>
    <row r="5" spans="1:19" x14ac:dyDescent="0.25">
      <c r="A5" s="5" t="s">
        <v>2</v>
      </c>
      <c r="B5" s="5">
        <v>28033</v>
      </c>
      <c r="C5" s="5" t="s">
        <v>7</v>
      </c>
      <c r="D5" s="5" t="s">
        <v>7</v>
      </c>
      <c r="E5" s="5" t="s">
        <v>3</v>
      </c>
      <c r="F5" s="5">
        <v>372.38371459000001</v>
      </c>
      <c r="G5" s="5"/>
      <c r="H5" s="5">
        <v>214.10166476000001</v>
      </c>
      <c r="I5" s="5">
        <v>181.14663407</v>
      </c>
      <c r="J5" s="5">
        <v>34.298809040999998</v>
      </c>
      <c r="K5" s="5">
        <v>20.350391480999999</v>
      </c>
      <c r="L5" s="5">
        <v>17.385438824000001</v>
      </c>
      <c r="M5" s="5">
        <f t="shared" si="2"/>
        <v>9.4376873694299479E-2</v>
      </c>
      <c r="N5" s="5"/>
      <c r="O5" s="5">
        <f t="shared" si="3"/>
        <v>32.306177960999996</v>
      </c>
      <c r="P5" s="6">
        <f t="shared" si="0"/>
        <v>14.420486167000004</v>
      </c>
      <c r="Q5" s="6">
        <f t="shared" si="1"/>
        <v>11.455533510000006</v>
      </c>
      <c r="R5" s="6">
        <f t="shared" si="5"/>
        <v>7.5022633006666748</v>
      </c>
      <c r="S5">
        <f t="shared" si="4"/>
        <v>1.3763411039599199E-2</v>
      </c>
    </row>
    <row r="6" spans="1:19" x14ac:dyDescent="0.25">
      <c r="A6" t="s">
        <v>2</v>
      </c>
      <c r="B6">
        <v>28033</v>
      </c>
      <c r="C6" t="s">
        <v>15</v>
      </c>
      <c r="D6" t="s">
        <v>8</v>
      </c>
      <c r="E6" t="s">
        <v>3</v>
      </c>
      <c r="F6">
        <v>0</v>
      </c>
      <c r="G6">
        <v>0</v>
      </c>
      <c r="H6">
        <v>0</v>
      </c>
      <c r="I6">
        <v>0</v>
      </c>
      <c r="J6">
        <v>0</v>
      </c>
      <c r="K6">
        <v>0</v>
      </c>
      <c r="L6">
        <v>0</v>
      </c>
      <c r="M6" t="e">
        <f>AVERAGE(J6/F6,K6/H6,L6/I6)</f>
        <v>#DIV/0!</v>
      </c>
      <c r="N6" t="e">
        <f>M6*G6</f>
        <v>#DIV/0!</v>
      </c>
      <c r="O6" s="4">
        <f t="shared" si="3"/>
        <v>0</v>
      </c>
      <c r="P6" s="4">
        <f t="shared" si="0"/>
        <v>0</v>
      </c>
      <c r="Q6" s="4">
        <f t="shared" si="1"/>
        <v>0</v>
      </c>
      <c r="R6" s="4">
        <f t="shared" si="5"/>
        <v>0</v>
      </c>
      <c r="S6" t="e">
        <f t="shared" si="4"/>
        <v>#DIV/0!</v>
      </c>
    </row>
    <row r="7" spans="1:19" x14ac:dyDescent="0.25">
      <c r="A7" s="5" t="s">
        <v>2</v>
      </c>
      <c r="B7" s="5">
        <v>28033</v>
      </c>
      <c r="C7" s="5" t="s">
        <v>16</v>
      </c>
      <c r="D7" s="5" t="s">
        <v>16</v>
      </c>
      <c r="E7" s="5" t="s">
        <v>3</v>
      </c>
      <c r="F7" s="5">
        <v>2430.3430696999999</v>
      </c>
      <c r="G7" s="5"/>
      <c r="H7" s="5">
        <v>1021.9413281</v>
      </c>
      <c r="I7" s="5">
        <v>810.33243848999996</v>
      </c>
      <c r="J7" s="5">
        <v>207.66147323999999</v>
      </c>
      <c r="K7" s="5">
        <v>86.061227016000004</v>
      </c>
      <c r="L7" s="5">
        <v>67.231576486999998</v>
      </c>
      <c r="M7" s="5">
        <f t="shared" si="2"/>
        <v>8.4208899839718868E-2</v>
      </c>
      <c r="N7" s="5"/>
      <c r="O7" s="5">
        <f t="shared" si="3"/>
        <v>190.29000949371428</v>
      </c>
      <c r="P7" s="6">
        <f t="shared" si="0"/>
        <v>48.401925957999993</v>
      </c>
      <c r="Q7" s="6">
        <f t="shared" si="1"/>
        <v>29.572275428999987</v>
      </c>
      <c r="R7" s="6">
        <f t="shared" si="5"/>
        <v>4.4660747236666509</v>
      </c>
      <c r="S7">
        <f t="shared" si="4"/>
        <v>-0.35248868807456973</v>
      </c>
    </row>
    <row r="8" spans="1:19" x14ac:dyDescent="0.25">
      <c r="A8" t="s">
        <v>2</v>
      </c>
      <c r="B8">
        <v>28033</v>
      </c>
      <c r="C8" t="s">
        <v>17</v>
      </c>
      <c r="D8" t="s">
        <v>12</v>
      </c>
      <c r="E8" t="s">
        <v>3</v>
      </c>
      <c r="F8">
        <v>222.49788544</v>
      </c>
      <c r="H8">
        <v>222.49788544</v>
      </c>
      <c r="I8">
        <v>222.49788544</v>
      </c>
      <c r="J8">
        <v>18.844983328000001</v>
      </c>
      <c r="K8">
        <v>18.844983328000001</v>
      </c>
      <c r="L8">
        <v>18.844983328000001</v>
      </c>
      <c r="M8">
        <f t="shared" si="2"/>
        <v>8.4697359216395082E-2</v>
      </c>
      <c r="O8" s="4">
        <f t="shared" si="3"/>
        <v>18.844983328000001</v>
      </c>
      <c r="P8" s="4">
        <f t="shared" si="0"/>
        <v>18.844983328000001</v>
      </c>
      <c r="Q8" s="4">
        <f t="shared" si="1"/>
        <v>18.844983328000001</v>
      </c>
      <c r="R8" s="4">
        <f t="shared" si="5"/>
        <v>18.844983328000001</v>
      </c>
      <c r="S8">
        <f t="shared" si="4"/>
        <v>1</v>
      </c>
    </row>
    <row r="9" spans="1:19" x14ac:dyDescent="0.25">
      <c r="A9" t="s">
        <v>2</v>
      </c>
      <c r="B9">
        <v>28033</v>
      </c>
      <c r="C9" t="s">
        <v>18</v>
      </c>
      <c r="D9" t="s">
        <v>8</v>
      </c>
      <c r="E9" t="s">
        <v>3</v>
      </c>
      <c r="F9">
        <v>2.1889015206</v>
      </c>
      <c r="G9">
        <v>2.5189999999999997</v>
      </c>
      <c r="H9">
        <v>2.1889015206</v>
      </c>
      <c r="I9">
        <v>2.1889015206</v>
      </c>
      <c r="J9">
        <v>0</v>
      </c>
      <c r="K9">
        <v>0</v>
      </c>
      <c r="L9">
        <v>0</v>
      </c>
      <c r="M9">
        <f t="shared" si="2"/>
        <v>0</v>
      </c>
      <c r="N9" s="14">
        <f>M9*G9</f>
        <v>0</v>
      </c>
      <c r="O9" s="4">
        <f t="shared" si="3"/>
        <v>0</v>
      </c>
      <c r="P9" s="4">
        <f t="shared" si="0"/>
        <v>0</v>
      </c>
      <c r="Q9" s="4">
        <f t="shared" si="1"/>
        <v>0</v>
      </c>
      <c r="R9" s="4">
        <f t="shared" si="5"/>
        <v>0</v>
      </c>
      <c r="S9" t="e">
        <f t="shared" si="4"/>
        <v>#DIV/0!</v>
      </c>
    </row>
    <row r="10" spans="1:19" x14ac:dyDescent="0.25">
      <c r="A10" s="5" t="s">
        <v>2</v>
      </c>
      <c r="B10" s="5">
        <v>28033</v>
      </c>
      <c r="C10" s="5" t="s">
        <v>19</v>
      </c>
      <c r="D10" s="5" t="s">
        <v>12</v>
      </c>
      <c r="E10" s="5" t="s">
        <v>3</v>
      </c>
      <c r="F10" s="5">
        <v>193.57943091999999</v>
      </c>
      <c r="G10" s="5"/>
      <c r="H10" s="5">
        <v>63.562780402000001</v>
      </c>
      <c r="I10" s="5">
        <v>247.12533282000001</v>
      </c>
      <c r="J10" s="5">
        <v>19.309189415999999</v>
      </c>
      <c r="K10" s="5">
        <v>12.031300164999999</v>
      </c>
      <c r="L10" s="5">
        <v>25.689639929999998</v>
      </c>
      <c r="M10" s="5">
        <f t="shared" si="2"/>
        <v>0.13099473141729034</v>
      </c>
      <c r="N10" s="5"/>
      <c r="O10" s="5">
        <f t="shared" si="3"/>
        <v>18.269490951571427</v>
      </c>
      <c r="P10" s="6">
        <f t="shared" si="0"/>
        <v>39.347979694999999</v>
      </c>
      <c r="Q10" s="6">
        <f t="shared" si="1"/>
        <v>53.00631946</v>
      </c>
      <c r="R10" s="6">
        <f t="shared" si="5"/>
        <v>71.217439146666663</v>
      </c>
      <c r="S10">
        <f t="shared" si="4"/>
        <v>1.6608719171518433</v>
      </c>
    </row>
    <row r="11" spans="1:19" x14ac:dyDescent="0.25">
      <c r="A11" t="s">
        <v>2</v>
      </c>
      <c r="B11">
        <v>28033</v>
      </c>
      <c r="C11" t="s">
        <v>20</v>
      </c>
      <c r="D11" t="s">
        <v>21</v>
      </c>
      <c r="E11" t="s">
        <v>3</v>
      </c>
      <c r="F11">
        <v>10.509024148</v>
      </c>
      <c r="G11">
        <v>30.561671</v>
      </c>
      <c r="H11">
        <v>10.509024148</v>
      </c>
      <c r="I11">
        <v>10.509024148</v>
      </c>
      <c r="J11">
        <v>0.95627022049999999</v>
      </c>
      <c r="K11">
        <v>0.95627022049999999</v>
      </c>
      <c r="L11">
        <v>0.95627022049999999</v>
      </c>
      <c r="M11">
        <f t="shared" si="2"/>
        <v>9.0995149219634294E-2</v>
      </c>
      <c r="O11" s="4">
        <f t="shared" si="3"/>
        <v>0.95627022049999999</v>
      </c>
      <c r="P11" s="4">
        <f t="shared" si="0"/>
        <v>0.95627022049999999</v>
      </c>
      <c r="Q11" s="4">
        <f t="shared" si="1"/>
        <v>0.95627022049999999</v>
      </c>
      <c r="R11" s="4">
        <f t="shared" si="5"/>
        <v>0.95627022049999999</v>
      </c>
      <c r="S11">
        <f t="shared" si="4"/>
        <v>1</v>
      </c>
    </row>
    <row r="12" spans="1:19" x14ac:dyDescent="0.25">
      <c r="A12" t="s">
        <v>2</v>
      </c>
      <c r="B12">
        <v>28033</v>
      </c>
      <c r="C12" t="s">
        <v>22</v>
      </c>
      <c r="D12" t="s">
        <v>21</v>
      </c>
      <c r="E12" t="s">
        <v>3</v>
      </c>
      <c r="F12">
        <v>5.6973361799999997E-2</v>
      </c>
      <c r="H12">
        <v>5.6973361799999997E-2</v>
      </c>
      <c r="I12">
        <v>5.6973361799999997E-2</v>
      </c>
      <c r="J12">
        <v>0</v>
      </c>
      <c r="K12">
        <v>0</v>
      </c>
      <c r="L12">
        <v>0</v>
      </c>
      <c r="M12">
        <f t="shared" si="2"/>
        <v>0</v>
      </c>
      <c r="O12" s="4">
        <f t="shared" si="3"/>
        <v>0</v>
      </c>
      <c r="P12" s="4">
        <f t="shared" si="0"/>
        <v>0</v>
      </c>
      <c r="Q12" s="4">
        <f t="shared" si="1"/>
        <v>0</v>
      </c>
      <c r="R12" s="4">
        <f t="shared" si="5"/>
        <v>0</v>
      </c>
      <c r="S12" t="e">
        <f>($J12+($L12-$J12)/(2026-2016)*(2036-2016))/J12</f>
        <v>#DIV/0!</v>
      </c>
    </row>
    <row r="13" spans="1:19" x14ac:dyDescent="0.25">
      <c r="A13" s="5" t="s">
        <v>2</v>
      </c>
      <c r="B13" s="5">
        <v>28033</v>
      </c>
      <c r="C13" s="5" t="s">
        <v>23</v>
      </c>
      <c r="D13" s="5" t="s">
        <v>12</v>
      </c>
      <c r="E13" s="5" t="s">
        <v>3</v>
      </c>
      <c r="F13" s="5">
        <v>20.664120218000001</v>
      </c>
      <c r="G13" s="5"/>
      <c r="H13" s="5">
        <v>19.482876767</v>
      </c>
      <c r="I13" s="5">
        <v>20.260955395</v>
      </c>
      <c r="J13" s="5">
        <v>1.7494496933000001</v>
      </c>
      <c r="K13" s="5">
        <v>1.6463439982000001</v>
      </c>
      <c r="L13" s="5">
        <v>1.7120644410999999</v>
      </c>
      <c r="M13" s="5">
        <f t="shared" si="2"/>
        <v>8.4554666570509876E-2</v>
      </c>
      <c r="N13" s="5"/>
      <c r="O13" s="5">
        <f t="shared" si="3"/>
        <v>1.7347203082857143</v>
      </c>
      <c r="P13" s="6">
        <f t="shared" si="0"/>
        <v>1.7777848839999997</v>
      </c>
      <c r="Q13" s="6">
        <f t="shared" si="1"/>
        <v>1.8435053268999995</v>
      </c>
      <c r="R13" s="6">
        <f>K13+(L13-K13)/(2026-2023)*(2036-2023)</f>
        <v>1.9311325840999991</v>
      </c>
      <c r="S13">
        <f>($J13+($L13-$J13)/(2026-2016)*(2036-2016))/J13</f>
        <v>0.95726055759913831</v>
      </c>
    </row>
    <row r="14" spans="1:19" x14ac:dyDescent="0.25">
      <c r="A14" t="s">
        <v>2</v>
      </c>
      <c r="B14">
        <v>28033</v>
      </c>
      <c r="C14" t="s">
        <v>24</v>
      </c>
      <c r="D14" t="s">
        <v>8</v>
      </c>
      <c r="E14" t="s">
        <v>3</v>
      </c>
      <c r="F14">
        <v>156.58284952</v>
      </c>
      <c r="G14">
        <v>162.08506800000001</v>
      </c>
      <c r="H14">
        <v>133.18021107999999</v>
      </c>
      <c r="I14">
        <v>126.31241876999999</v>
      </c>
      <c r="J14">
        <v>13.167238698</v>
      </c>
      <c r="K14">
        <v>11.200104248000001</v>
      </c>
      <c r="L14">
        <v>10.622875934</v>
      </c>
      <c r="M14">
        <f t="shared" si="2"/>
        <v>8.4096188729774299E-2</v>
      </c>
      <c r="N14">
        <f t="shared" ref="N14:N15" si="6">M14*G14</f>
        <v>13.630736468806301</v>
      </c>
      <c r="O14" s="4">
        <f t="shared" si="3"/>
        <v>12.886219490857144</v>
      </c>
      <c r="P14" s="4">
        <f t="shared" si="0"/>
        <v>10.045647619999999</v>
      </c>
      <c r="Q14" s="4">
        <f t="shared" si="1"/>
        <v>9.4684193059999977</v>
      </c>
      <c r="R14" s="4">
        <f t="shared" si="5"/>
        <v>8.6987815539999964</v>
      </c>
      <c r="S14">
        <f t="shared" ref="S14:S30" si="7">($J14+($L14-$J14)/(2026-2016)*(2036-2016))/J14</f>
        <v>0.61353130715455639</v>
      </c>
    </row>
    <row r="15" spans="1:19" x14ac:dyDescent="0.25">
      <c r="A15" t="s">
        <v>2</v>
      </c>
      <c r="B15">
        <v>28033</v>
      </c>
      <c r="C15" t="s">
        <v>25</v>
      </c>
      <c r="D15" t="s">
        <v>8</v>
      </c>
      <c r="E15" t="s">
        <v>3</v>
      </c>
      <c r="F15">
        <v>16.388738793000002</v>
      </c>
      <c r="G15">
        <v>15.694516650000001</v>
      </c>
      <c r="H15">
        <v>17.077484370000001</v>
      </c>
      <c r="I15">
        <v>17.274933456999999</v>
      </c>
      <c r="J15">
        <v>0.55689356420000002</v>
      </c>
      <c r="K15">
        <v>0.59651709409999998</v>
      </c>
      <c r="L15">
        <v>0.60789929070000004</v>
      </c>
      <c r="M15">
        <f t="shared" si="2"/>
        <v>3.4699988463853977E-2</v>
      </c>
      <c r="N15">
        <f t="shared" si="6"/>
        <v>0.54459954670076416</v>
      </c>
      <c r="O15" s="4">
        <f t="shared" si="3"/>
        <v>0.56255406847142864</v>
      </c>
      <c r="P15" s="4">
        <f t="shared" si="0"/>
        <v>0.6192814873000001</v>
      </c>
      <c r="Q15" s="4">
        <f t="shared" si="1"/>
        <v>0.63066368390000016</v>
      </c>
      <c r="R15" s="4">
        <f t="shared" si="5"/>
        <v>0.64583994603333361</v>
      </c>
      <c r="S15">
        <f t="shared" si="7"/>
        <v>1.1831794431787761</v>
      </c>
    </row>
    <row r="16" spans="1:19" x14ac:dyDescent="0.25">
      <c r="A16" t="s">
        <v>2</v>
      </c>
      <c r="B16">
        <v>28033</v>
      </c>
      <c r="C16" t="s">
        <v>11</v>
      </c>
      <c r="D16" t="s">
        <v>12</v>
      </c>
      <c r="E16" t="s">
        <v>6</v>
      </c>
      <c r="F16">
        <v>6.1950474269000004</v>
      </c>
      <c r="H16">
        <v>6.3545798266000002</v>
      </c>
      <c r="I16">
        <v>6.4964247645000004</v>
      </c>
      <c r="J16">
        <v>0.56645347970000004</v>
      </c>
      <c r="K16">
        <v>0.5810410225</v>
      </c>
      <c r="L16">
        <v>0.59401070339999995</v>
      </c>
      <c r="M16">
        <f t="shared" si="2"/>
        <v>9.1436545271660397E-2</v>
      </c>
      <c r="O16" s="4">
        <f t="shared" si="3"/>
        <v>0.56853741438571437</v>
      </c>
      <c r="P16" s="4">
        <f t="shared" si="0"/>
        <v>0.6069803842999999</v>
      </c>
      <c r="Q16" s="4">
        <f t="shared" si="1"/>
        <v>0.61995006519999984</v>
      </c>
      <c r="R16" s="4">
        <f t="shared" si="5"/>
        <v>0.63724297306666644</v>
      </c>
      <c r="S16">
        <f t="shared" si="7"/>
        <v>1.0972973940052217</v>
      </c>
    </row>
    <row r="17" spans="1:19" x14ac:dyDescent="0.25">
      <c r="A17" t="s">
        <v>2</v>
      </c>
      <c r="B17">
        <v>28033</v>
      </c>
      <c r="C17" t="s">
        <v>14</v>
      </c>
      <c r="D17" t="s">
        <v>8</v>
      </c>
      <c r="E17" t="s">
        <v>6</v>
      </c>
      <c r="F17">
        <v>5.8722169127999999</v>
      </c>
      <c r="G17">
        <v>6.0251682999999998</v>
      </c>
      <c r="H17">
        <v>4.0224685263</v>
      </c>
      <c r="I17">
        <v>3.4058852714999999</v>
      </c>
      <c r="J17">
        <v>0.48352133250000001</v>
      </c>
      <c r="K17">
        <v>0.3312121563</v>
      </c>
      <c r="L17">
        <v>0.28044224719999999</v>
      </c>
      <c r="M17">
        <f t="shared" si="2"/>
        <v>8.23405055487621E-2</v>
      </c>
      <c r="N17">
        <f t="shared" ref="N17:N19" si="8">M17*G17</f>
        <v>0.49611540383837549</v>
      </c>
      <c r="O17" s="4">
        <f t="shared" si="3"/>
        <v>0.46176287875714289</v>
      </c>
      <c r="P17" s="4">
        <f t="shared" si="0"/>
        <v>0.22967233809999998</v>
      </c>
      <c r="Q17" s="4">
        <f t="shared" si="1"/>
        <v>0.17890242899999997</v>
      </c>
      <c r="R17" s="4">
        <f t="shared" si="5"/>
        <v>0.11120921686666663</v>
      </c>
      <c r="S17">
        <f t="shared" si="7"/>
        <v>0.15999948027112118</v>
      </c>
    </row>
    <row r="18" spans="1:19" x14ac:dyDescent="0.25">
      <c r="A18" t="s">
        <v>2</v>
      </c>
      <c r="B18">
        <v>28033</v>
      </c>
      <c r="C18" t="s">
        <v>5</v>
      </c>
      <c r="D18" t="s">
        <v>8</v>
      </c>
      <c r="E18" t="s">
        <v>6</v>
      </c>
      <c r="F18">
        <v>6.1367616307999997</v>
      </c>
      <c r="G18">
        <v>5.9892179279999995</v>
      </c>
      <c r="H18">
        <v>6.0745785037999998</v>
      </c>
      <c r="I18">
        <v>6.1693528882999997</v>
      </c>
      <c r="J18">
        <v>0.86882785760000003</v>
      </c>
      <c r="K18">
        <v>0.85839415330000002</v>
      </c>
      <c r="L18">
        <v>0.87141685540000002</v>
      </c>
      <c r="M18">
        <f t="shared" si="2"/>
        <v>0.14137871521502096</v>
      </c>
      <c r="N18">
        <f t="shared" si="8"/>
        <v>0.8467479358034099</v>
      </c>
      <c r="O18" s="4">
        <f t="shared" si="3"/>
        <v>0.86733732841428579</v>
      </c>
      <c r="P18" s="4">
        <f t="shared" si="0"/>
        <v>0.88443955750000003</v>
      </c>
      <c r="Q18" s="4">
        <f t="shared" si="1"/>
        <v>0.89746225960000003</v>
      </c>
      <c r="R18" s="4">
        <f t="shared" si="5"/>
        <v>0.91482586240000008</v>
      </c>
      <c r="S18">
        <f t="shared" si="7"/>
        <v>1.0059597485908238</v>
      </c>
    </row>
    <row r="19" spans="1:19" x14ac:dyDescent="0.25">
      <c r="A19" t="s">
        <v>2</v>
      </c>
      <c r="B19">
        <v>28033</v>
      </c>
      <c r="C19" t="s">
        <v>4</v>
      </c>
      <c r="D19" t="s">
        <v>8</v>
      </c>
      <c r="E19" t="s">
        <v>6</v>
      </c>
      <c r="F19">
        <v>861.14212602999999</v>
      </c>
      <c r="G19">
        <v>860.60591196097994</v>
      </c>
      <c r="H19">
        <v>813.01123354000003</v>
      </c>
      <c r="I19">
        <v>780.60535514000003</v>
      </c>
      <c r="J19">
        <v>70.674152239999998</v>
      </c>
      <c r="K19">
        <v>66.895622062000001</v>
      </c>
      <c r="L19">
        <v>64.367049719999997</v>
      </c>
      <c r="M19">
        <f t="shared" si="2"/>
        <v>8.2269805839832622E-2</v>
      </c>
      <c r="N19">
        <f t="shared" si="8"/>
        <v>70.801881281641911</v>
      </c>
      <c r="O19" s="4">
        <f t="shared" si="3"/>
        <v>70.134362214571425</v>
      </c>
      <c r="P19" s="4">
        <f t="shared" si="0"/>
        <v>61.838477377999993</v>
      </c>
      <c r="Q19" s="4">
        <f t="shared" si="1"/>
        <v>59.309905035999989</v>
      </c>
      <c r="R19" s="4">
        <f t="shared" si="5"/>
        <v>55.938475246666648</v>
      </c>
      <c r="S19">
        <f t="shared" si="7"/>
        <v>0.82151600492972532</v>
      </c>
    </row>
    <row r="20" spans="1:19" x14ac:dyDescent="0.25">
      <c r="A20" s="5" t="s">
        <v>2</v>
      </c>
      <c r="B20" s="5">
        <v>28033</v>
      </c>
      <c r="C20" s="5" t="s">
        <v>7</v>
      </c>
      <c r="D20" s="5" t="s">
        <v>7</v>
      </c>
      <c r="E20" s="5" t="s">
        <v>6</v>
      </c>
      <c r="F20" s="5">
        <v>304.05450431999998</v>
      </c>
      <c r="G20" s="5"/>
      <c r="H20" s="5">
        <v>243.18092229999999</v>
      </c>
      <c r="I20" s="5">
        <v>233.13195214000001</v>
      </c>
      <c r="J20" s="5">
        <v>36.109870534000002</v>
      </c>
      <c r="K20" s="5">
        <v>27.106727404000001</v>
      </c>
      <c r="L20" s="5">
        <v>25.633885039999999</v>
      </c>
      <c r="M20" s="5">
        <f t="shared" si="2"/>
        <v>0.11339430266415103</v>
      </c>
      <c r="N20" s="5"/>
      <c r="O20" s="5">
        <f t="shared" si="3"/>
        <v>34.823707229714287</v>
      </c>
      <c r="P20" s="6">
        <f t="shared" si="0"/>
        <v>24.161042675999997</v>
      </c>
      <c r="Q20" s="6">
        <f t="shared" si="1"/>
        <v>22.688200311999996</v>
      </c>
      <c r="R20" s="6">
        <f t="shared" si="5"/>
        <v>20.724410493333327</v>
      </c>
      <c r="S20">
        <f t="shared" si="7"/>
        <v>0.41977163921780775</v>
      </c>
    </row>
    <row r="21" spans="1:19" x14ac:dyDescent="0.25">
      <c r="A21" t="s">
        <v>2</v>
      </c>
      <c r="B21">
        <v>28033</v>
      </c>
      <c r="C21" t="s">
        <v>15</v>
      </c>
      <c r="D21" t="s">
        <v>8</v>
      </c>
      <c r="E21" t="s">
        <v>6</v>
      </c>
      <c r="F21">
        <v>1669.6537447999999</v>
      </c>
      <c r="G21">
        <v>1850.3653179</v>
      </c>
      <c r="H21">
        <v>1937.2420145999999</v>
      </c>
      <c r="I21">
        <v>2131.6809069000001</v>
      </c>
      <c r="J21">
        <v>142.08853597000001</v>
      </c>
      <c r="K21">
        <v>164.84826688999999</v>
      </c>
      <c r="L21">
        <v>181.38633300000001</v>
      </c>
      <c r="M21">
        <f t="shared" si="2"/>
        <v>8.5095220045582939E-2</v>
      </c>
      <c r="N21">
        <f>M21*G21</f>
        <v>157.45724389141554</v>
      </c>
      <c r="O21" s="4">
        <f t="shared" si="3"/>
        <v>145.33992610142857</v>
      </c>
      <c r="P21" s="4">
        <f t="shared" si="0"/>
        <v>197.92439911000002</v>
      </c>
      <c r="Q21" s="4">
        <f t="shared" si="1"/>
        <v>214.46246522000004</v>
      </c>
      <c r="R21" s="4">
        <f t="shared" si="5"/>
        <v>236.5132200333334</v>
      </c>
      <c r="S21">
        <f t="shared" si="7"/>
        <v>1.5531452169835458</v>
      </c>
    </row>
    <row r="22" spans="1:19" x14ac:dyDescent="0.25">
      <c r="A22" s="5" t="s">
        <v>2</v>
      </c>
      <c r="B22" s="5">
        <v>28033</v>
      </c>
      <c r="C22" s="5" t="s">
        <v>16</v>
      </c>
      <c r="D22" s="5" t="s">
        <v>16</v>
      </c>
      <c r="E22" s="5" t="s">
        <v>6</v>
      </c>
      <c r="F22" s="5">
        <v>896.15830014999995</v>
      </c>
      <c r="G22" s="5"/>
      <c r="H22" s="5">
        <v>530.64758348999999</v>
      </c>
      <c r="I22" s="5">
        <v>468.16556367999999</v>
      </c>
      <c r="J22" s="5">
        <v>91.888260497999994</v>
      </c>
      <c r="K22" s="5">
        <v>53.028918849999997</v>
      </c>
      <c r="L22" s="5">
        <v>46.253825841000001</v>
      </c>
      <c r="M22" s="5">
        <f t="shared" si="2"/>
        <v>0.10042207237719818</v>
      </c>
      <c r="N22" s="5"/>
      <c r="O22" s="5">
        <f t="shared" si="3"/>
        <v>86.336925976857131</v>
      </c>
      <c r="P22" s="6">
        <f t="shared" si="0"/>
        <v>39.478732832000006</v>
      </c>
      <c r="Q22" s="6">
        <f t="shared" si="1"/>
        <v>32.70363982300001</v>
      </c>
      <c r="R22" s="6">
        <f t="shared" si="5"/>
        <v>23.670182477666685</v>
      </c>
      <c r="S22">
        <f t="shared" si="7"/>
        <v>6.7406998526596774E-3</v>
      </c>
    </row>
    <row r="23" spans="1:19" x14ac:dyDescent="0.25">
      <c r="A23" t="s">
        <v>2</v>
      </c>
      <c r="B23">
        <v>28033</v>
      </c>
      <c r="C23" t="s">
        <v>17</v>
      </c>
      <c r="D23" t="s">
        <v>12</v>
      </c>
      <c r="E23" t="s">
        <v>6</v>
      </c>
      <c r="F23">
        <v>6.7785313910999996</v>
      </c>
      <c r="H23">
        <v>6.7785313910999996</v>
      </c>
      <c r="I23">
        <v>6.7785313910999996</v>
      </c>
      <c r="J23">
        <v>0.57410748629999997</v>
      </c>
      <c r="K23">
        <v>0.57410748629999997</v>
      </c>
      <c r="L23">
        <v>0.57410748629999997</v>
      </c>
      <c r="M23">
        <f t="shared" si="2"/>
        <v>8.4694966088640564E-2</v>
      </c>
      <c r="O23" s="4">
        <f t="shared" si="3"/>
        <v>0.57410748629999997</v>
      </c>
      <c r="P23" s="4">
        <f t="shared" si="0"/>
        <v>0.57410748629999997</v>
      </c>
      <c r="Q23" s="4">
        <f t="shared" si="1"/>
        <v>0.57410748629999997</v>
      </c>
      <c r="R23" s="4">
        <f t="shared" si="5"/>
        <v>0.57410748629999997</v>
      </c>
      <c r="S23">
        <f t="shared" si="7"/>
        <v>1</v>
      </c>
    </row>
    <row r="24" spans="1:19" x14ac:dyDescent="0.25">
      <c r="A24" t="s">
        <v>2</v>
      </c>
      <c r="B24">
        <v>28033</v>
      </c>
      <c r="C24" t="s">
        <v>18</v>
      </c>
      <c r="D24" t="s">
        <v>8</v>
      </c>
      <c r="E24" t="s">
        <v>6</v>
      </c>
      <c r="F24">
        <v>4.0915591638000004</v>
      </c>
      <c r="G24">
        <v>8.3699999999999992</v>
      </c>
      <c r="H24">
        <v>4.0915591638000004</v>
      </c>
      <c r="I24">
        <v>4.0915591638000004</v>
      </c>
      <c r="J24">
        <v>0</v>
      </c>
      <c r="K24">
        <v>0</v>
      </c>
      <c r="L24">
        <v>0</v>
      </c>
      <c r="M24">
        <f t="shared" si="2"/>
        <v>0</v>
      </c>
      <c r="N24">
        <f>M24*G24</f>
        <v>0</v>
      </c>
      <c r="O24" s="4">
        <f t="shared" si="3"/>
        <v>0</v>
      </c>
      <c r="P24" s="4">
        <f t="shared" si="0"/>
        <v>0</v>
      </c>
      <c r="Q24" s="4">
        <f t="shared" si="1"/>
        <v>0</v>
      </c>
      <c r="R24" s="4">
        <f t="shared" si="5"/>
        <v>0</v>
      </c>
      <c r="S24" t="e">
        <f t="shared" si="7"/>
        <v>#DIV/0!</v>
      </c>
    </row>
    <row r="25" spans="1:19" x14ac:dyDescent="0.25">
      <c r="A25" s="5" t="s">
        <v>2</v>
      </c>
      <c r="B25" s="5">
        <v>28033</v>
      </c>
      <c r="C25" s="5" t="s">
        <v>19</v>
      </c>
      <c r="D25" s="5" t="s">
        <v>12</v>
      </c>
      <c r="E25" s="5" t="s">
        <v>6</v>
      </c>
      <c r="F25" s="5">
        <v>35.582856126999999</v>
      </c>
      <c r="G25" s="5"/>
      <c r="H25" s="5">
        <v>11.831699576</v>
      </c>
      <c r="I25" s="5">
        <v>45.999754471000003</v>
      </c>
      <c r="J25" s="5">
        <v>3.6877338139</v>
      </c>
      <c r="K25" s="5">
        <v>2.2393614311999999</v>
      </c>
      <c r="L25" s="5">
        <v>4.8385205883999998</v>
      </c>
      <c r="M25" s="5">
        <f t="shared" si="2"/>
        <v>0.1326972237146411</v>
      </c>
      <c r="N25" s="5"/>
      <c r="O25" s="5">
        <f t="shared" si="3"/>
        <v>3.4808234735142856</v>
      </c>
      <c r="P25" s="6">
        <f t="shared" si="0"/>
        <v>7.4376797455999997</v>
      </c>
      <c r="Q25" s="6">
        <f t="shared" si="1"/>
        <v>10.0368389028</v>
      </c>
      <c r="R25" s="6">
        <f t="shared" si="5"/>
        <v>13.502384445733334</v>
      </c>
      <c r="S25">
        <f t="shared" si="7"/>
        <v>1.6241159652914177</v>
      </c>
    </row>
    <row r="26" spans="1:19" x14ac:dyDescent="0.25">
      <c r="A26" t="s">
        <v>2</v>
      </c>
      <c r="B26">
        <v>28033</v>
      </c>
      <c r="C26" t="s">
        <v>20</v>
      </c>
      <c r="D26" t="s">
        <v>21</v>
      </c>
      <c r="E26" t="s">
        <v>6</v>
      </c>
      <c r="F26">
        <v>102.88700385999999</v>
      </c>
      <c r="G26">
        <v>366.67815999999999</v>
      </c>
      <c r="H26">
        <v>102.88700385999999</v>
      </c>
      <c r="I26">
        <v>102.88700385999999</v>
      </c>
      <c r="J26">
        <v>7.7216383648000004</v>
      </c>
      <c r="K26">
        <v>7.7216383648000004</v>
      </c>
      <c r="L26">
        <v>7.7216383648000004</v>
      </c>
      <c r="M26">
        <f t="shared" si="2"/>
        <v>7.5049696026788362E-2</v>
      </c>
      <c r="O26" s="4">
        <f t="shared" si="3"/>
        <v>7.7216383648000004</v>
      </c>
      <c r="P26" s="4">
        <f t="shared" si="0"/>
        <v>7.7216383648000004</v>
      </c>
      <c r="Q26" s="4">
        <f t="shared" si="1"/>
        <v>7.7216383648000004</v>
      </c>
      <c r="R26" s="4">
        <f t="shared" si="5"/>
        <v>7.7216383648000004</v>
      </c>
      <c r="S26">
        <f t="shared" si="7"/>
        <v>1</v>
      </c>
    </row>
    <row r="27" spans="1:19" x14ac:dyDescent="0.25">
      <c r="A27" t="s">
        <v>2</v>
      </c>
      <c r="B27">
        <v>28033</v>
      </c>
      <c r="C27" t="s">
        <v>22</v>
      </c>
      <c r="D27" t="s">
        <v>21</v>
      </c>
      <c r="E27" t="s">
        <v>6</v>
      </c>
      <c r="F27">
        <v>0.54088195900000002</v>
      </c>
      <c r="H27">
        <v>0.54088195900000002</v>
      </c>
      <c r="I27">
        <v>0.54088195900000002</v>
      </c>
      <c r="J27">
        <v>0</v>
      </c>
      <c r="K27">
        <v>0</v>
      </c>
      <c r="L27">
        <v>0</v>
      </c>
      <c r="M27">
        <f t="shared" si="2"/>
        <v>0</v>
      </c>
      <c r="O27" s="4">
        <f t="shared" si="3"/>
        <v>0</v>
      </c>
      <c r="P27" s="4">
        <f t="shared" si="0"/>
        <v>0</v>
      </c>
      <c r="Q27" s="4">
        <f t="shared" si="1"/>
        <v>0</v>
      </c>
      <c r="R27" s="4">
        <f t="shared" si="5"/>
        <v>0</v>
      </c>
      <c r="S27" t="e">
        <f t="shared" si="7"/>
        <v>#DIV/0!</v>
      </c>
    </row>
    <row r="28" spans="1:19" x14ac:dyDescent="0.25">
      <c r="A28" s="5" t="s">
        <v>2</v>
      </c>
      <c r="B28" s="5">
        <v>28033</v>
      </c>
      <c r="C28" s="5" t="s">
        <v>23</v>
      </c>
      <c r="D28" s="5" t="s">
        <v>12</v>
      </c>
      <c r="E28" s="5" t="s">
        <v>6</v>
      </c>
      <c r="F28" s="5">
        <v>211.65795753</v>
      </c>
      <c r="G28" s="5"/>
      <c r="H28" s="5">
        <v>142.31888588999999</v>
      </c>
      <c r="I28" s="5">
        <v>142.43284413000001</v>
      </c>
      <c r="J28" s="5">
        <v>17.927211979999999</v>
      </c>
      <c r="K28" s="5">
        <v>12.054095802000001</v>
      </c>
      <c r="L28" s="5">
        <v>12.063735511000001</v>
      </c>
      <c r="M28" s="5">
        <f t="shared" si="2"/>
        <v>8.4698159333635295E-2</v>
      </c>
      <c r="N28" s="5"/>
      <c r="O28" s="5">
        <f t="shared" si="3"/>
        <v>17.088195383142857</v>
      </c>
      <c r="P28" s="6">
        <f t="shared" si="0"/>
        <v>12.073375220000001</v>
      </c>
      <c r="Q28" s="6">
        <f t="shared" si="1"/>
        <v>12.083014929000001</v>
      </c>
      <c r="R28" s="6">
        <f t="shared" si="5"/>
        <v>12.095867874333335</v>
      </c>
      <c r="S28">
        <f t="shared" si="7"/>
        <v>0.3458574065458227</v>
      </c>
    </row>
    <row r="29" spans="1:19" x14ac:dyDescent="0.25">
      <c r="A29" t="s">
        <v>2</v>
      </c>
      <c r="B29">
        <v>28033</v>
      </c>
      <c r="C29" t="s">
        <v>24</v>
      </c>
      <c r="D29" t="s">
        <v>8</v>
      </c>
      <c r="E29" t="s">
        <v>6</v>
      </c>
      <c r="F29">
        <v>7.3162370409999999</v>
      </c>
      <c r="G29">
        <v>7.5335345</v>
      </c>
      <c r="H29">
        <v>5.8438774891999996</v>
      </c>
      <c r="I29">
        <v>5.3788553603000002</v>
      </c>
      <c r="J29">
        <v>0.61525355910000001</v>
      </c>
      <c r="K29">
        <v>0.49149412739999998</v>
      </c>
      <c r="L29">
        <v>0.45240860459999999</v>
      </c>
      <c r="M29">
        <f t="shared" si="2"/>
        <v>8.4102362745234624E-2</v>
      </c>
      <c r="N29">
        <f t="shared" ref="N29:N30" si="9">M29*G29</f>
        <v>0.63358805127273976</v>
      </c>
      <c r="O29" s="4">
        <f t="shared" si="3"/>
        <v>0.59757364028571425</v>
      </c>
      <c r="P29" s="4">
        <f t="shared" si="0"/>
        <v>0.41332308179999999</v>
      </c>
      <c r="Q29" s="4">
        <f t="shared" si="1"/>
        <v>0.374237559</v>
      </c>
      <c r="R29" s="4">
        <f t="shared" si="5"/>
        <v>0.32212352860000004</v>
      </c>
      <c r="S29">
        <f t="shared" si="7"/>
        <v>0.47064116219591967</v>
      </c>
    </row>
    <row r="30" spans="1:19" x14ac:dyDescent="0.25">
      <c r="A30" t="s">
        <v>2</v>
      </c>
      <c r="B30">
        <v>28033</v>
      </c>
      <c r="C30" t="s">
        <v>25</v>
      </c>
      <c r="D30" t="s">
        <v>8</v>
      </c>
      <c r="E30" t="s">
        <v>6</v>
      </c>
      <c r="F30">
        <v>153.65092798000001</v>
      </c>
      <c r="G30">
        <v>147.37156951</v>
      </c>
      <c r="H30">
        <v>151.62131495</v>
      </c>
      <c r="I30">
        <v>151.03600488999999</v>
      </c>
      <c r="J30">
        <v>4.1758673257999996</v>
      </c>
      <c r="K30">
        <v>4.4629827433000004</v>
      </c>
      <c r="L30">
        <v>4.5450082397999996</v>
      </c>
      <c r="M30">
        <f t="shared" si="2"/>
        <v>2.8901634594165938E-2</v>
      </c>
      <c r="N30">
        <f t="shared" si="9"/>
        <v>4.2592792515467464</v>
      </c>
      <c r="O30" s="4">
        <f t="shared" si="3"/>
        <v>4.2168838140142855</v>
      </c>
      <c r="P30" s="4">
        <f t="shared" si="0"/>
        <v>4.6270337362999987</v>
      </c>
      <c r="Q30" s="4">
        <f t="shared" si="1"/>
        <v>4.7090592327999978</v>
      </c>
      <c r="R30" s="4">
        <f t="shared" si="5"/>
        <v>4.818426561466663</v>
      </c>
      <c r="S30">
        <f t="shared" si="7"/>
        <v>1.1767972424407813</v>
      </c>
    </row>
    <row r="32" spans="1:19" x14ac:dyDescent="0.25">
      <c r="A32" s="5"/>
      <c r="B32" t="s">
        <v>60</v>
      </c>
    </row>
    <row r="33" spans="1:1" x14ac:dyDescent="0.25">
      <c r="A33" t="s">
        <v>61</v>
      </c>
    </row>
  </sheetData>
  <autoFilter ref="A1:S30" xr:uid="{33CF4791-E297-4FF2-A6D4-C080DB94CD4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A1:T32"/>
  <sheetViews>
    <sheetView workbookViewId="0"/>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0" s="1" customFormat="1" x14ac:dyDescent="0.25">
      <c r="A1" s="1" t="s">
        <v>26</v>
      </c>
      <c r="B1" s="1" t="s">
        <v>27</v>
      </c>
      <c r="C1" s="1" t="s">
        <v>46</v>
      </c>
      <c r="D1" s="1" t="s">
        <v>29</v>
      </c>
      <c r="E1" s="1" t="s">
        <v>30</v>
      </c>
      <c r="F1" s="1" t="s">
        <v>31</v>
      </c>
      <c r="G1" s="1" t="s">
        <v>32</v>
      </c>
      <c r="H1" s="1" t="s">
        <v>47</v>
      </c>
      <c r="I1" s="1" t="s">
        <v>34</v>
      </c>
      <c r="J1" s="1" t="s">
        <v>35</v>
      </c>
      <c r="K1" s="1" t="s">
        <v>36</v>
      </c>
      <c r="L1" s="1" t="s">
        <v>37</v>
      </c>
      <c r="M1" s="1" t="s">
        <v>38</v>
      </c>
      <c r="N1" s="1" t="s">
        <v>39</v>
      </c>
      <c r="O1" s="1" t="s">
        <v>40</v>
      </c>
      <c r="P1" s="1" t="s">
        <v>41</v>
      </c>
      <c r="Q1" s="1" t="s">
        <v>42</v>
      </c>
      <c r="R1" s="1" t="s">
        <v>43</v>
      </c>
      <c r="S1" s="1" t="s">
        <v>44</v>
      </c>
      <c r="T1" s="1" t="s">
        <v>45</v>
      </c>
    </row>
    <row r="2" spans="1:20" x14ac:dyDescent="0.25">
      <c r="A2" t="s">
        <v>2</v>
      </c>
      <c r="B2">
        <v>28033</v>
      </c>
      <c r="C2" t="s">
        <v>11</v>
      </c>
      <c r="D2" t="s">
        <v>12</v>
      </c>
      <c r="E2" t="s">
        <v>3</v>
      </c>
      <c r="F2">
        <v>4.7890833628999996</v>
      </c>
      <c r="G2" t="s">
        <v>9</v>
      </c>
      <c r="H2" t="s">
        <v>10</v>
      </c>
      <c r="I2">
        <v>0.3478511446</v>
      </c>
      <c r="J2">
        <v>0.35161724389999999</v>
      </c>
      <c r="K2">
        <v>0.40757688520000002</v>
      </c>
      <c r="L2">
        <v>0.40958984949999999</v>
      </c>
      <c r="M2">
        <v>0.42364608869999998</v>
      </c>
      <c r="N2">
        <v>0.4246321743</v>
      </c>
      <c r="O2">
        <v>0.43789735460000001</v>
      </c>
      <c r="P2">
        <v>0.43450208060000001</v>
      </c>
      <c r="Q2">
        <v>0.41017696259999997</v>
      </c>
      <c r="R2">
        <v>0.42600636079999998</v>
      </c>
      <c r="S2">
        <v>0.36288933680000002</v>
      </c>
      <c r="T2">
        <v>0.35269788149999998</v>
      </c>
    </row>
    <row r="3" spans="1:20" x14ac:dyDescent="0.25">
      <c r="A3" t="s">
        <v>2</v>
      </c>
      <c r="B3">
        <v>28033</v>
      </c>
      <c r="C3" t="s">
        <v>11</v>
      </c>
      <c r="D3" t="s">
        <v>12</v>
      </c>
      <c r="E3" t="s">
        <v>6</v>
      </c>
      <c r="F3">
        <v>6.1950474269000004</v>
      </c>
      <c r="G3" t="s">
        <v>9</v>
      </c>
      <c r="H3" t="s">
        <v>10</v>
      </c>
      <c r="I3">
        <v>0.4499721666</v>
      </c>
      <c r="J3">
        <v>0.45484206640000002</v>
      </c>
      <c r="K3">
        <v>0.52723248290000002</v>
      </c>
      <c r="L3">
        <v>0.52983779490000005</v>
      </c>
      <c r="M3">
        <v>0.54802239900000005</v>
      </c>
      <c r="N3">
        <v>0.54929325330000001</v>
      </c>
      <c r="O3">
        <v>0.56645347970000004</v>
      </c>
      <c r="P3">
        <v>0.56206032949999996</v>
      </c>
      <c r="Q3">
        <v>0.53059684630000004</v>
      </c>
      <c r="R3">
        <v>0.55107072980000005</v>
      </c>
      <c r="S3">
        <v>0.46942365670000002</v>
      </c>
      <c r="T3">
        <v>0.45624222180000001</v>
      </c>
    </row>
    <row r="4" spans="1:20" x14ac:dyDescent="0.25">
      <c r="A4" t="s">
        <v>2</v>
      </c>
      <c r="B4">
        <v>28033</v>
      </c>
      <c r="C4" t="s">
        <v>13</v>
      </c>
      <c r="D4" t="s">
        <v>13</v>
      </c>
      <c r="E4" t="s">
        <v>3</v>
      </c>
      <c r="F4">
        <v>363.43380000000002</v>
      </c>
      <c r="G4" t="s">
        <v>9</v>
      </c>
      <c r="H4" t="s">
        <v>10</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0" x14ac:dyDescent="0.25">
      <c r="A5" t="s">
        <v>2</v>
      </c>
      <c r="B5">
        <v>28033</v>
      </c>
      <c r="C5" t="s">
        <v>13</v>
      </c>
      <c r="D5" t="s">
        <v>13</v>
      </c>
      <c r="E5" t="s">
        <v>6</v>
      </c>
      <c r="F5">
        <v>14413.1466</v>
      </c>
      <c r="G5" t="s">
        <v>9</v>
      </c>
      <c r="H5" t="s">
        <v>10</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0" x14ac:dyDescent="0.25">
      <c r="A6" t="s">
        <v>2</v>
      </c>
      <c r="B6">
        <v>28033</v>
      </c>
      <c r="C6" t="s">
        <v>14</v>
      </c>
      <c r="D6" t="s">
        <v>8</v>
      </c>
      <c r="E6" t="s">
        <v>3</v>
      </c>
      <c r="F6">
        <v>90.651536304999993</v>
      </c>
      <c r="G6" t="s">
        <v>9</v>
      </c>
      <c r="H6" t="s">
        <v>10</v>
      </c>
      <c r="I6">
        <v>9.6632592594000002</v>
      </c>
      <c r="J6">
        <v>12.272872813999999</v>
      </c>
      <c r="K6">
        <v>11.182149398</v>
      </c>
      <c r="L6">
        <v>8.8469448774000004</v>
      </c>
      <c r="M6">
        <v>6.0668700125999999</v>
      </c>
      <c r="N6">
        <v>8.2072251437000006</v>
      </c>
      <c r="O6">
        <v>7.6527506253000004</v>
      </c>
      <c r="P6">
        <v>5.4976891239999999</v>
      </c>
      <c r="Q6">
        <v>4.5991482862000002</v>
      </c>
      <c r="R6">
        <v>6.0918507580999997</v>
      </c>
      <c r="S6">
        <v>5.9784937692</v>
      </c>
      <c r="T6">
        <v>4.5922822366</v>
      </c>
    </row>
    <row r="7" spans="1:20" x14ac:dyDescent="0.25">
      <c r="A7" t="s">
        <v>2</v>
      </c>
      <c r="B7">
        <v>28033</v>
      </c>
      <c r="C7" t="s">
        <v>14</v>
      </c>
      <c r="D7" t="s">
        <v>8</v>
      </c>
      <c r="E7" t="s">
        <v>6</v>
      </c>
      <c r="F7">
        <v>5.8722169127999999</v>
      </c>
      <c r="G7" t="s">
        <v>9</v>
      </c>
      <c r="H7" t="s">
        <v>10</v>
      </c>
      <c r="I7">
        <v>0.73919432090000003</v>
      </c>
      <c r="J7">
        <v>0.89880454369999996</v>
      </c>
      <c r="K7">
        <v>0.83510088900000001</v>
      </c>
      <c r="L7">
        <v>0.68756802640000003</v>
      </c>
      <c r="M7">
        <v>0.39699047050000003</v>
      </c>
      <c r="N7">
        <v>0.527339848</v>
      </c>
      <c r="O7">
        <v>0.48352133250000001</v>
      </c>
      <c r="P7">
        <v>0.26366353059999997</v>
      </c>
      <c r="Q7">
        <v>0.2207419655</v>
      </c>
      <c r="R7">
        <v>0.29339362969999999</v>
      </c>
      <c r="S7">
        <v>0.29814921979999998</v>
      </c>
      <c r="T7">
        <v>0.2277491361</v>
      </c>
    </row>
    <row r="8" spans="1:20" x14ac:dyDescent="0.25">
      <c r="A8" t="s">
        <v>2</v>
      </c>
      <c r="B8">
        <v>28033</v>
      </c>
      <c r="C8" t="s">
        <v>5</v>
      </c>
      <c r="D8" t="s">
        <v>8</v>
      </c>
      <c r="E8" t="s">
        <v>6</v>
      </c>
      <c r="F8">
        <v>6.1367616307999997</v>
      </c>
      <c r="G8" t="s">
        <v>9</v>
      </c>
      <c r="H8" t="s">
        <v>10</v>
      </c>
      <c r="I8">
        <v>0.17750359630000001</v>
      </c>
      <c r="J8">
        <v>0.19743580420000001</v>
      </c>
      <c r="K8">
        <v>0.26532118589999998</v>
      </c>
      <c r="L8">
        <v>0.41050425219999997</v>
      </c>
      <c r="M8">
        <v>0.63129615240000003</v>
      </c>
      <c r="N8">
        <v>0.84926503409999998</v>
      </c>
      <c r="O8">
        <v>0.86882785760000003</v>
      </c>
      <c r="P8">
        <v>0.94086531409999996</v>
      </c>
      <c r="Q8">
        <v>0.80824561689999996</v>
      </c>
      <c r="R8">
        <v>0.52290712480000001</v>
      </c>
      <c r="S8">
        <v>0.2336736167</v>
      </c>
      <c r="T8">
        <v>0.23091607559999999</v>
      </c>
    </row>
    <row r="9" spans="1:20" x14ac:dyDescent="0.25">
      <c r="A9" t="s">
        <v>2</v>
      </c>
      <c r="B9">
        <v>28033</v>
      </c>
      <c r="C9" t="s">
        <v>4</v>
      </c>
      <c r="D9" t="s">
        <v>8</v>
      </c>
      <c r="E9" t="s">
        <v>3</v>
      </c>
      <c r="F9">
        <v>522.59091056</v>
      </c>
      <c r="G9" t="s">
        <v>9</v>
      </c>
      <c r="H9" t="s">
        <v>10</v>
      </c>
      <c r="I9">
        <v>57.792780745000002</v>
      </c>
      <c r="J9">
        <v>54.588299409999998</v>
      </c>
      <c r="K9">
        <v>49.001088201000002</v>
      </c>
      <c r="L9">
        <v>42.127224767000001</v>
      </c>
      <c r="M9">
        <v>40.999227500000003</v>
      </c>
      <c r="N9">
        <v>32.810001929000002</v>
      </c>
      <c r="O9">
        <v>34.406150234000002</v>
      </c>
      <c r="P9">
        <v>34.560900809000003</v>
      </c>
      <c r="Q9">
        <v>40.124249628999998</v>
      </c>
      <c r="R9">
        <v>41.166208435999998</v>
      </c>
      <c r="S9">
        <v>40.100899376000001</v>
      </c>
      <c r="T9">
        <v>54.913879528000002</v>
      </c>
    </row>
    <row r="10" spans="1:20" x14ac:dyDescent="0.25">
      <c r="A10" t="s">
        <v>2</v>
      </c>
      <c r="B10">
        <v>28033</v>
      </c>
      <c r="C10" t="s">
        <v>4</v>
      </c>
      <c r="D10" t="s">
        <v>8</v>
      </c>
      <c r="E10" t="s">
        <v>6</v>
      </c>
      <c r="F10">
        <v>861.14212602999999</v>
      </c>
      <c r="G10" t="s">
        <v>9</v>
      </c>
      <c r="H10" t="s">
        <v>10</v>
      </c>
      <c r="I10">
        <v>77.976969636999996</v>
      </c>
      <c r="J10">
        <v>73.853194221999999</v>
      </c>
      <c r="K10">
        <v>88.789841322000001</v>
      </c>
      <c r="L10">
        <v>70.794733378999993</v>
      </c>
      <c r="M10">
        <v>66.424022993999998</v>
      </c>
      <c r="N10">
        <v>66.277348281000002</v>
      </c>
      <c r="O10">
        <v>70.674152239999998</v>
      </c>
      <c r="P10">
        <v>70.336652721999997</v>
      </c>
      <c r="Q10">
        <v>68.182656238999996</v>
      </c>
      <c r="R10">
        <v>69.766092362999998</v>
      </c>
      <c r="S10">
        <v>68.472388211999998</v>
      </c>
      <c r="T10">
        <v>69.594074417000002</v>
      </c>
    </row>
    <row r="11" spans="1:20" x14ac:dyDescent="0.25">
      <c r="A11" t="s">
        <v>2</v>
      </c>
      <c r="B11">
        <v>28033</v>
      </c>
      <c r="C11" t="s">
        <v>7</v>
      </c>
      <c r="D11" t="s">
        <v>7</v>
      </c>
      <c r="E11" t="s">
        <v>3</v>
      </c>
      <c r="F11">
        <v>372.38371459000001</v>
      </c>
      <c r="G11" t="s">
        <v>9</v>
      </c>
      <c r="H11" t="s">
        <v>10</v>
      </c>
      <c r="I11">
        <v>23.993613082</v>
      </c>
      <c r="J11">
        <v>25.310451279999999</v>
      </c>
      <c r="K11">
        <v>31.973636352</v>
      </c>
      <c r="L11">
        <v>31.606756403999999</v>
      </c>
      <c r="M11">
        <v>30.846706098999999</v>
      </c>
      <c r="N11">
        <v>36.168042241000002</v>
      </c>
      <c r="O11">
        <v>34.298809040999998</v>
      </c>
      <c r="P11">
        <v>36.288232917999999</v>
      </c>
      <c r="Q11">
        <v>32.567596023</v>
      </c>
      <c r="R11">
        <v>32.328975038000003</v>
      </c>
      <c r="S11">
        <v>32.443040697999997</v>
      </c>
      <c r="T11">
        <v>24.557855409999998</v>
      </c>
    </row>
    <row r="12" spans="1:20" x14ac:dyDescent="0.25">
      <c r="A12" t="s">
        <v>2</v>
      </c>
      <c r="B12">
        <v>28033</v>
      </c>
      <c r="C12" t="s">
        <v>7</v>
      </c>
      <c r="D12" t="s">
        <v>7</v>
      </c>
      <c r="E12" t="s">
        <v>6</v>
      </c>
      <c r="F12">
        <v>304.05450431999998</v>
      </c>
      <c r="G12" t="s">
        <v>9</v>
      </c>
      <c r="H12" t="s">
        <v>10</v>
      </c>
      <c r="I12">
        <v>12.075615667999999</v>
      </c>
      <c r="J12">
        <v>12.791908706999999</v>
      </c>
      <c r="K12">
        <v>26.114338531000001</v>
      </c>
      <c r="L12">
        <v>26.042738692</v>
      </c>
      <c r="M12">
        <v>26.887632070999999</v>
      </c>
      <c r="N12">
        <v>34.822975909</v>
      </c>
      <c r="O12">
        <v>36.109870534000002</v>
      </c>
      <c r="P12">
        <v>34.430588137999997</v>
      </c>
      <c r="Q12">
        <v>28.315801297</v>
      </c>
      <c r="R12">
        <v>27.398479362</v>
      </c>
      <c r="S12">
        <v>26.580856385000001</v>
      </c>
      <c r="T12">
        <v>12.483699025</v>
      </c>
    </row>
    <row r="13" spans="1:20" x14ac:dyDescent="0.25">
      <c r="A13" t="s">
        <v>2</v>
      </c>
      <c r="B13">
        <v>28033</v>
      </c>
      <c r="C13" t="s">
        <v>15</v>
      </c>
      <c r="D13" t="s">
        <v>8</v>
      </c>
      <c r="E13" t="s">
        <v>3</v>
      </c>
      <c r="F13">
        <v>0</v>
      </c>
      <c r="G13" t="s">
        <v>9</v>
      </c>
      <c r="H13" t="s">
        <v>10</v>
      </c>
      <c r="I13">
        <v>0</v>
      </c>
      <c r="J13">
        <v>0</v>
      </c>
      <c r="K13">
        <v>0</v>
      </c>
      <c r="L13">
        <v>0</v>
      </c>
      <c r="M13">
        <v>0</v>
      </c>
      <c r="N13">
        <v>0</v>
      </c>
      <c r="O13">
        <v>0</v>
      </c>
      <c r="P13">
        <v>0</v>
      </c>
      <c r="Q13">
        <v>0</v>
      </c>
      <c r="R13">
        <v>0</v>
      </c>
      <c r="S13">
        <v>0</v>
      </c>
      <c r="T13">
        <v>0</v>
      </c>
    </row>
    <row r="14" spans="1:20" x14ac:dyDescent="0.25">
      <c r="A14" t="s">
        <v>2</v>
      </c>
      <c r="B14">
        <v>28033</v>
      </c>
      <c r="C14" t="s">
        <v>15</v>
      </c>
      <c r="D14" t="s">
        <v>8</v>
      </c>
      <c r="E14" t="s">
        <v>6</v>
      </c>
      <c r="F14">
        <v>1669.6537447999999</v>
      </c>
      <c r="G14" t="s">
        <v>9</v>
      </c>
      <c r="H14" t="s">
        <v>10</v>
      </c>
      <c r="I14">
        <v>140.92693937999999</v>
      </c>
      <c r="J14">
        <v>131.83487876999999</v>
      </c>
      <c r="K14">
        <v>140.13464597000001</v>
      </c>
      <c r="L14">
        <v>135.61421319999999</v>
      </c>
      <c r="M14">
        <v>140.13468696999999</v>
      </c>
      <c r="N14">
        <v>137.50503481000001</v>
      </c>
      <c r="O14">
        <v>142.08853597000001</v>
      </c>
      <c r="P14">
        <v>142.08853597000001</v>
      </c>
      <c r="Q14">
        <v>137.93390102000001</v>
      </c>
      <c r="R14">
        <v>142.53169772000001</v>
      </c>
      <c r="S14">
        <v>137.93373568000001</v>
      </c>
      <c r="T14">
        <v>140.92693937999999</v>
      </c>
    </row>
    <row r="15" spans="1:20" x14ac:dyDescent="0.25">
      <c r="A15" t="s">
        <v>2</v>
      </c>
      <c r="B15">
        <v>28033</v>
      </c>
      <c r="C15" t="s">
        <v>16</v>
      </c>
      <c r="D15" t="s">
        <v>16</v>
      </c>
      <c r="E15" t="s">
        <v>3</v>
      </c>
      <c r="F15">
        <v>2430.3430696999999</v>
      </c>
      <c r="G15" t="s">
        <v>9</v>
      </c>
      <c r="H15" t="s">
        <v>10</v>
      </c>
      <c r="I15">
        <v>191.41737046</v>
      </c>
      <c r="J15">
        <v>188.7270809</v>
      </c>
      <c r="K15">
        <v>201.48383569000001</v>
      </c>
      <c r="L15">
        <v>197.26266204999999</v>
      </c>
      <c r="M15">
        <v>210.97000775999999</v>
      </c>
      <c r="N15">
        <v>211.10610177000001</v>
      </c>
      <c r="O15">
        <v>207.66147323999999</v>
      </c>
      <c r="P15">
        <v>212.39843861</v>
      </c>
      <c r="Q15">
        <v>207.01086778000001</v>
      </c>
      <c r="R15">
        <v>205.41460577999999</v>
      </c>
      <c r="S15">
        <v>194.31070690000001</v>
      </c>
      <c r="T15">
        <v>202.57991881999999</v>
      </c>
    </row>
    <row r="16" spans="1:20" x14ac:dyDescent="0.25">
      <c r="A16" t="s">
        <v>2</v>
      </c>
      <c r="B16">
        <v>28033</v>
      </c>
      <c r="C16" t="s">
        <v>16</v>
      </c>
      <c r="D16" t="s">
        <v>16</v>
      </c>
      <c r="E16" t="s">
        <v>6</v>
      </c>
      <c r="F16">
        <v>896.15830014999995</v>
      </c>
      <c r="G16" t="s">
        <v>9</v>
      </c>
      <c r="H16" t="s">
        <v>10</v>
      </c>
      <c r="I16">
        <v>62.805293267000003</v>
      </c>
      <c r="J16">
        <v>60.720049289000002</v>
      </c>
      <c r="K16">
        <v>68.509721850999995</v>
      </c>
      <c r="L16">
        <v>70.327780337999997</v>
      </c>
      <c r="M16">
        <v>75.404617607999995</v>
      </c>
      <c r="N16">
        <v>85.753022396000006</v>
      </c>
      <c r="O16">
        <v>91.888260497999994</v>
      </c>
      <c r="P16">
        <v>90.120505214999994</v>
      </c>
      <c r="Q16">
        <v>80.205160234000004</v>
      </c>
      <c r="R16">
        <v>77.839013610999999</v>
      </c>
      <c r="S16">
        <v>65.941072789000003</v>
      </c>
      <c r="T16">
        <v>66.643803052999999</v>
      </c>
    </row>
    <row r="17" spans="1:20" x14ac:dyDescent="0.25">
      <c r="A17" t="s">
        <v>2</v>
      </c>
      <c r="B17">
        <v>28033</v>
      </c>
      <c r="C17" t="s">
        <v>17</v>
      </c>
      <c r="D17" t="s">
        <v>12</v>
      </c>
      <c r="E17" t="s">
        <v>3</v>
      </c>
      <c r="F17">
        <v>222.49788544</v>
      </c>
      <c r="G17" t="s">
        <v>9</v>
      </c>
      <c r="H17" t="s">
        <v>10</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2</v>
      </c>
      <c r="B18">
        <v>28033</v>
      </c>
      <c r="C18" t="s">
        <v>17</v>
      </c>
      <c r="D18" t="s">
        <v>12</v>
      </c>
      <c r="E18" t="s">
        <v>6</v>
      </c>
      <c r="F18">
        <v>6.7785313910999996</v>
      </c>
      <c r="G18" t="s">
        <v>9</v>
      </c>
      <c r="H18" t="s">
        <v>10</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x14ac:dyDescent="0.25">
      <c r="A19" t="s">
        <v>2</v>
      </c>
      <c r="B19">
        <v>28033</v>
      </c>
      <c r="C19" t="s">
        <v>18</v>
      </c>
      <c r="D19" t="s">
        <v>8</v>
      </c>
      <c r="E19" t="s">
        <v>3</v>
      </c>
      <c r="F19">
        <v>2.1889015206</v>
      </c>
      <c r="G19" t="s">
        <v>9</v>
      </c>
      <c r="H19" t="s">
        <v>10</v>
      </c>
      <c r="I19">
        <v>0.23718929220000001</v>
      </c>
      <c r="J19">
        <v>0</v>
      </c>
      <c r="K19">
        <v>0</v>
      </c>
      <c r="L19">
        <v>0</v>
      </c>
      <c r="M19">
        <v>0</v>
      </c>
      <c r="N19">
        <v>0.15339321750000001</v>
      </c>
      <c r="O19">
        <v>0</v>
      </c>
      <c r="P19">
        <v>0</v>
      </c>
      <c r="Q19">
        <v>0.61378213479999999</v>
      </c>
      <c r="R19">
        <v>0.71156498619999997</v>
      </c>
      <c r="S19">
        <v>0.47297189000000001</v>
      </c>
      <c r="T19">
        <v>0</v>
      </c>
    </row>
    <row r="20" spans="1:20" x14ac:dyDescent="0.25">
      <c r="A20" t="s">
        <v>2</v>
      </c>
      <c r="B20">
        <v>28033</v>
      </c>
      <c r="C20" t="s">
        <v>18</v>
      </c>
      <c r="D20" t="s">
        <v>8</v>
      </c>
      <c r="E20" t="s">
        <v>6</v>
      </c>
      <c r="F20">
        <v>4.0915591638000004</v>
      </c>
      <c r="G20" t="s">
        <v>9</v>
      </c>
      <c r="H20" t="s">
        <v>10</v>
      </c>
      <c r="I20">
        <v>0.44887492629999998</v>
      </c>
      <c r="J20">
        <v>0</v>
      </c>
      <c r="K20">
        <v>0</v>
      </c>
      <c r="L20">
        <v>0</v>
      </c>
      <c r="M20">
        <v>0</v>
      </c>
      <c r="N20">
        <v>0.24547991860000001</v>
      </c>
      <c r="O20">
        <v>0</v>
      </c>
      <c r="P20">
        <v>0</v>
      </c>
      <c r="Q20">
        <v>1.2433600644</v>
      </c>
      <c r="R20">
        <v>1.3466247788000001</v>
      </c>
      <c r="S20">
        <v>0.80721947559999996</v>
      </c>
      <c r="T20">
        <v>0</v>
      </c>
    </row>
    <row r="21" spans="1:20" x14ac:dyDescent="0.25">
      <c r="A21" t="s">
        <v>2</v>
      </c>
      <c r="B21">
        <v>28033</v>
      </c>
      <c r="C21" t="s">
        <v>19</v>
      </c>
      <c r="D21" t="s">
        <v>12</v>
      </c>
      <c r="E21" t="s">
        <v>3</v>
      </c>
      <c r="F21">
        <v>193.57943091999999</v>
      </c>
      <c r="G21" t="s">
        <v>9</v>
      </c>
      <c r="H21" t="s">
        <v>10</v>
      </c>
      <c r="I21">
        <v>17.876218708</v>
      </c>
      <c r="J21">
        <v>15.138092729</v>
      </c>
      <c r="K21">
        <v>18.017858518000001</v>
      </c>
      <c r="L21">
        <v>10.662562304</v>
      </c>
      <c r="M21">
        <v>14.767438791</v>
      </c>
      <c r="N21">
        <v>18.571597237999999</v>
      </c>
      <c r="O21">
        <v>19.309189415999999</v>
      </c>
      <c r="P21">
        <v>19.03914335</v>
      </c>
      <c r="Q21">
        <v>17.506984882000001</v>
      </c>
      <c r="R21">
        <v>13.267369606000001</v>
      </c>
      <c r="S21">
        <v>11.309022715999999</v>
      </c>
      <c r="T21">
        <v>18.113952657999999</v>
      </c>
    </row>
    <row r="22" spans="1:20" x14ac:dyDescent="0.25">
      <c r="A22" t="s">
        <v>2</v>
      </c>
      <c r="B22">
        <v>28033</v>
      </c>
      <c r="C22" t="s">
        <v>19</v>
      </c>
      <c r="D22" t="s">
        <v>12</v>
      </c>
      <c r="E22" t="s">
        <v>6</v>
      </c>
      <c r="F22">
        <v>35.582856126999999</v>
      </c>
      <c r="G22" t="s">
        <v>9</v>
      </c>
      <c r="H22" t="s">
        <v>10</v>
      </c>
      <c r="I22">
        <v>3.3996117307999998</v>
      </c>
      <c r="J22">
        <v>2.7321307021000001</v>
      </c>
      <c r="K22">
        <v>3.3523803855000001</v>
      </c>
      <c r="L22">
        <v>1.9483529258000001</v>
      </c>
      <c r="M22">
        <v>2.5765163665999999</v>
      </c>
      <c r="N22">
        <v>3.5254712104000001</v>
      </c>
      <c r="O22">
        <v>3.6877338139</v>
      </c>
      <c r="P22">
        <v>3.6461135269999998</v>
      </c>
      <c r="Q22">
        <v>3.2925268825999998</v>
      </c>
      <c r="R22">
        <v>2.2423988877999999</v>
      </c>
      <c r="S22">
        <v>1.9776351890999999</v>
      </c>
      <c r="T22">
        <v>3.2019845059000001</v>
      </c>
    </row>
    <row r="23" spans="1:20" x14ac:dyDescent="0.25">
      <c r="A23" t="s">
        <v>2</v>
      </c>
      <c r="B23">
        <v>28033</v>
      </c>
      <c r="C23" t="s">
        <v>20</v>
      </c>
      <c r="D23" t="s">
        <v>21</v>
      </c>
      <c r="E23" t="s">
        <v>3</v>
      </c>
      <c r="F23">
        <v>10.509024148</v>
      </c>
      <c r="G23" t="s">
        <v>9</v>
      </c>
      <c r="H23" t="s">
        <v>10</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x14ac:dyDescent="0.25">
      <c r="A24" t="s">
        <v>2</v>
      </c>
      <c r="B24">
        <v>28033</v>
      </c>
      <c r="C24" t="s">
        <v>20</v>
      </c>
      <c r="D24" t="s">
        <v>21</v>
      </c>
      <c r="E24" t="s">
        <v>6</v>
      </c>
      <c r="F24">
        <v>102.88700385999999</v>
      </c>
      <c r="G24" t="s">
        <v>9</v>
      </c>
      <c r="H24" t="s">
        <v>10</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x14ac:dyDescent="0.25">
      <c r="A25" t="s">
        <v>2</v>
      </c>
      <c r="B25">
        <v>28033</v>
      </c>
      <c r="C25" t="s">
        <v>22</v>
      </c>
      <c r="D25" t="s">
        <v>21</v>
      </c>
      <c r="E25" t="s">
        <v>3</v>
      </c>
      <c r="F25">
        <v>5.6973361799999997E-2</v>
      </c>
      <c r="G25" t="s">
        <v>9</v>
      </c>
      <c r="H25" t="s">
        <v>10</v>
      </c>
      <c r="I25">
        <v>0</v>
      </c>
      <c r="J25">
        <v>0</v>
      </c>
      <c r="K25">
        <v>1.24380641E-2</v>
      </c>
      <c r="L25">
        <v>0</v>
      </c>
      <c r="M25">
        <v>0</v>
      </c>
      <c r="N25">
        <v>0</v>
      </c>
      <c r="O25">
        <v>0</v>
      </c>
      <c r="P25">
        <v>0</v>
      </c>
      <c r="Q25">
        <v>0</v>
      </c>
      <c r="R25">
        <v>0</v>
      </c>
      <c r="S25">
        <v>0</v>
      </c>
      <c r="T25">
        <v>4.4535297699999997E-2</v>
      </c>
    </row>
    <row r="26" spans="1:20" x14ac:dyDescent="0.25">
      <c r="A26" t="s">
        <v>2</v>
      </c>
      <c r="B26">
        <v>28033</v>
      </c>
      <c r="C26" t="s">
        <v>22</v>
      </c>
      <c r="D26" t="s">
        <v>21</v>
      </c>
      <c r="E26" t="s">
        <v>6</v>
      </c>
      <c r="F26">
        <v>0.54088195900000002</v>
      </c>
      <c r="G26" t="s">
        <v>9</v>
      </c>
      <c r="H26" t="s">
        <v>10</v>
      </c>
      <c r="I26">
        <v>0</v>
      </c>
      <c r="J26">
        <v>0</v>
      </c>
      <c r="K26">
        <v>0.1050240028</v>
      </c>
      <c r="L26">
        <v>0</v>
      </c>
      <c r="M26">
        <v>0</v>
      </c>
      <c r="N26">
        <v>0</v>
      </c>
      <c r="O26">
        <v>0</v>
      </c>
      <c r="P26">
        <v>0</v>
      </c>
      <c r="Q26">
        <v>0</v>
      </c>
      <c r="R26">
        <v>0</v>
      </c>
      <c r="S26">
        <v>0</v>
      </c>
      <c r="T26">
        <v>0.43585795620000001</v>
      </c>
    </row>
    <row r="27" spans="1:20" x14ac:dyDescent="0.25">
      <c r="A27" t="s">
        <v>2</v>
      </c>
      <c r="B27">
        <v>28033</v>
      </c>
      <c r="C27" t="s">
        <v>23</v>
      </c>
      <c r="D27" t="s">
        <v>12</v>
      </c>
      <c r="E27" t="s">
        <v>3</v>
      </c>
      <c r="F27">
        <v>20.664120218000001</v>
      </c>
      <c r="G27" t="s">
        <v>9</v>
      </c>
      <c r="H27" t="s">
        <v>10</v>
      </c>
      <c r="I27">
        <v>1.7505180751</v>
      </c>
      <c r="J27">
        <v>1.6379810072000001</v>
      </c>
      <c r="K27">
        <v>1.7505114832999999</v>
      </c>
      <c r="L27">
        <v>1.6941098453000001</v>
      </c>
      <c r="M27">
        <v>1.7502275279999999</v>
      </c>
      <c r="N27">
        <v>1.6935662736999999</v>
      </c>
      <c r="O27">
        <v>1.7494496933000001</v>
      </c>
      <c r="P27">
        <v>1.7500196321999999</v>
      </c>
      <c r="Q27">
        <v>1.6936545027000001</v>
      </c>
      <c r="R27">
        <v>1.7500023920000001</v>
      </c>
      <c r="S27">
        <v>1.6934136476999999</v>
      </c>
      <c r="T27">
        <v>1.7506661375999999</v>
      </c>
    </row>
    <row r="28" spans="1:20" x14ac:dyDescent="0.25">
      <c r="A28" t="s">
        <v>2</v>
      </c>
      <c r="B28">
        <v>28033</v>
      </c>
      <c r="C28" t="s">
        <v>23</v>
      </c>
      <c r="D28" t="s">
        <v>12</v>
      </c>
      <c r="E28" t="s">
        <v>6</v>
      </c>
      <c r="F28">
        <v>211.65795753</v>
      </c>
      <c r="G28" t="s">
        <v>9</v>
      </c>
      <c r="H28" t="s">
        <v>10</v>
      </c>
      <c r="I28">
        <v>17.927339738000001</v>
      </c>
      <c r="J28">
        <v>16.770796915999998</v>
      </c>
      <c r="K28">
        <v>17.927346682</v>
      </c>
      <c r="L28">
        <v>17.349057249000001</v>
      </c>
      <c r="M28">
        <v>17.927306668</v>
      </c>
      <c r="N28">
        <v>17.348996290999999</v>
      </c>
      <c r="O28">
        <v>17.927211979999999</v>
      </c>
      <c r="P28">
        <v>17.927296417000001</v>
      </c>
      <c r="Q28">
        <v>17.348998165000001</v>
      </c>
      <c r="R28">
        <v>17.927282527999999</v>
      </c>
      <c r="S28">
        <v>17.348963221000002</v>
      </c>
      <c r="T28">
        <v>17.927361674</v>
      </c>
    </row>
    <row r="29" spans="1:20" x14ac:dyDescent="0.25">
      <c r="A29" t="s">
        <v>2</v>
      </c>
      <c r="B29">
        <v>28033</v>
      </c>
      <c r="C29" t="s">
        <v>24</v>
      </c>
      <c r="D29" t="s">
        <v>8</v>
      </c>
      <c r="E29" t="s">
        <v>3</v>
      </c>
      <c r="F29">
        <v>156.58284952</v>
      </c>
      <c r="G29" t="s">
        <v>9</v>
      </c>
      <c r="H29" t="s">
        <v>10</v>
      </c>
      <c r="I29">
        <v>13.04183602</v>
      </c>
      <c r="J29">
        <v>12.317739426999999</v>
      </c>
      <c r="K29">
        <v>12.66074568</v>
      </c>
      <c r="L29">
        <v>12.375211627000001</v>
      </c>
      <c r="M29">
        <v>13.04183602</v>
      </c>
      <c r="N29">
        <v>12.742489062000001</v>
      </c>
      <c r="O29">
        <v>13.167238698</v>
      </c>
      <c r="P29">
        <v>13.927864773</v>
      </c>
      <c r="Q29">
        <v>13.232658807</v>
      </c>
      <c r="R29">
        <v>13.927864773</v>
      </c>
      <c r="S29">
        <v>13.232658807</v>
      </c>
      <c r="T29">
        <v>12.914705830000001</v>
      </c>
    </row>
    <row r="30" spans="1:20" x14ac:dyDescent="0.25">
      <c r="A30" t="s">
        <v>2</v>
      </c>
      <c r="B30">
        <v>28033</v>
      </c>
      <c r="C30" t="s">
        <v>24</v>
      </c>
      <c r="D30" t="s">
        <v>8</v>
      </c>
      <c r="E30" t="s">
        <v>6</v>
      </c>
      <c r="F30">
        <v>7.3162370409999999</v>
      </c>
      <c r="G30" t="s">
        <v>9</v>
      </c>
      <c r="H30" t="s">
        <v>10</v>
      </c>
      <c r="I30">
        <v>0.60942387720000002</v>
      </c>
      <c r="J30">
        <v>0.57555978109999995</v>
      </c>
      <c r="K30">
        <v>0.59171613290000002</v>
      </c>
      <c r="L30">
        <v>0.57833958890000003</v>
      </c>
      <c r="M30">
        <v>0.60942387720000002</v>
      </c>
      <c r="N30">
        <v>0.59540667010000004</v>
      </c>
      <c r="O30">
        <v>0.61525355910000001</v>
      </c>
      <c r="P30">
        <v>0.65060412150000002</v>
      </c>
      <c r="Q30">
        <v>0.61819143840000002</v>
      </c>
      <c r="R30">
        <v>0.65060412150000002</v>
      </c>
      <c r="S30">
        <v>0.61819143840000002</v>
      </c>
      <c r="T30">
        <v>0.60352243480000001</v>
      </c>
    </row>
    <row r="31" spans="1:20" x14ac:dyDescent="0.25">
      <c r="A31" t="s">
        <v>2</v>
      </c>
      <c r="B31">
        <v>28033</v>
      </c>
      <c r="C31" t="s">
        <v>25</v>
      </c>
      <c r="D31" t="s">
        <v>8</v>
      </c>
      <c r="E31" t="s">
        <v>3</v>
      </c>
      <c r="F31">
        <v>16.388738793000002</v>
      </c>
      <c r="G31" t="s">
        <v>9</v>
      </c>
      <c r="H31" t="s">
        <v>10</v>
      </c>
      <c r="I31">
        <v>3.3465842359</v>
      </c>
      <c r="J31">
        <v>2.4342151292</v>
      </c>
      <c r="K31">
        <v>1.4617008900999999</v>
      </c>
      <c r="L31">
        <v>0.95684746109999996</v>
      </c>
      <c r="M31">
        <v>0.74143059460000005</v>
      </c>
      <c r="N31">
        <v>0.43147040129999997</v>
      </c>
      <c r="O31">
        <v>0.55689356420000002</v>
      </c>
      <c r="P31">
        <v>0.4432837536</v>
      </c>
      <c r="Q31">
        <v>0.56014251999999998</v>
      </c>
      <c r="R31">
        <v>0.82354484260000005</v>
      </c>
      <c r="S31">
        <v>1.7897299713000001</v>
      </c>
      <c r="T31">
        <v>2.8428954292999999</v>
      </c>
    </row>
    <row r="32" spans="1:20" x14ac:dyDescent="0.25">
      <c r="A32" t="s">
        <v>2</v>
      </c>
      <c r="B32">
        <v>28033</v>
      </c>
      <c r="C32" t="s">
        <v>25</v>
      </c>
      <c r="D32" t="s">
        <v>8</v>
      </c>
      <c r="E32" t="s">
        <v>6</v>
      </c>
      <c r="F32">
        <v>153.65092798000001</v>
      </c>
      <c r="G32" t="s">
        <v>9</v>
      </c>
      <c r="H32" t="s">
        <v>10</v>
      </c>
      <c r="I32">
        <v>31.463919377</v>
      </c>
      <c r="J32">
        <v>23.211207305999999</v>
      </c>
      <c r="K32">
        <v>14.886648919000001</v>
      </c>
      <c r="L32">
        <v>9.8689812992999997</v>
      </c>
      <c r="M32">
        <v>6.2204293500999999</v>
      </c>
      <c r="N32">
        <v>3.3374775818</v>
      </c>
      <c r="O32">
        <v>4.1758673257999996</v>
      </c>
      <c r="P32">
        <v>3.3651982781999998</v>
      </c>
      <c r="Q32">
        <v>4.3924070614000001</v>
      </c>
      <c r="R32">
        <v>8.4033718591</v>
      </c>
      <c r="S32">
        <v>17.278604364</v>
      </c>
      <c r="T32">
        <v>27.046815257999999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T32"/>
  <sheetViews>
    <sheetView workbookViewId="0"/>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0" s="1" customFormat="1" x14ac:dyDescent="0.25">
      <c r="A1" s="1" t="s">
        <v>26</v>
      </c>
      <c r="B1" s="1" t="s">
        <v>27</v>
      </c>
      <c r="C1" s="1" t="s">
        <v>28</v>
      </c>
      <c r="D1" s="1" t="s">
        <v>29</v>
      </c>
      <c r="E1" s="1" t="s">
        <v>30</v>
      </c>
      <c r="F1" s="1" t="s">
        <v>31</v>
      </c>
      <c r="G1" s="1" t="s">
        <v>32</v>
      </c>
      <c r="H1" s="1" t="s">
        <v>33</v>
      </c>
      <c r="I1" s="1" t="s">
        <v>34</v>
      </c>
      <c r="J1" s="1" t="s">
        <v>35</v>
      </c>
      <c r="K1" s="1" t="s">
        <v>36</v>
      </c>
      <c r="L1" s="1" t="s">
        <v>37</v>
      </c>
      <c r="M1" s="1" t="s">
        <v>38</v>
      </c>
      <c r="N1" s="1" t="s">
        <v>39</v>
      </c>
      <c r="O1" s="1" t="s">
        <v>40</v>
      </c>
      <c r="P1" s="1" t="s">
        <v>41</v>
      </c>
      <c r="Q1" s="1" t="s">
        <v>42</v>
      </c>
      <c r="R1" s="1" t="s">
        <v>43</v>
      </c>
      <c r="S1" s="1" t="s">
        <v>44</v>
      </c>
      <c r="T1" s="1" t="s">
        <v>45</v>
      </c>
    </row>
    <row r="2" spans="1:20" x14ac:dyDescent="0.25">
      <c r="A2" t="s">
        <v>2</v>
      </c>
      <c r="B2">
        <v>28033</v>
      </c>
      <c r="C2" t="s">
        <v>11</v>
      </c>
      <c r="D2" t="s">
        <v>12</v>
      </c>
      <c r="E2" t="s">
        <v>3</v>
      </c>
      <c r="F2">
        <v>4.7617211907000003</v>
      </c>
      <c r="G2" t="s">
        <v>9</v>
      </c>
      <c r="H2" t="s">
        <v>10</v>
      </c>
      <c r="I2">
        <v>0.34586289460000003</v>
      </c>
      <c r="J2">
        <v>0.34960831580000001</v>
      </c>
      <c r="K2">
        <v>0.40524873560000002</v>
      </c>
      <c r="L2">
        <v>0.40725200480000001</v>
      </c>
      <c r="M2">
        <v>0.42122958849999997</v>
      </c>
      <c r="N2">
        <v>0.42220403690000002</v>
      </c>
      <c r="O2">
        <v>0.43539534320000001</v>
      </c>
      <c r="P2">
        <v>0.43201745130000002</v>
      </c>
      <c r="Q2">
        <v>0.40783567500000001</v>
      </c>
      <c r="R2">
        <v>0.42357081009999997</v>
      </c>
      <c r="S2">
        <v>0.36081152929999999</v>
      </c>
      <c r="T2">
        <v>0.35068480559999998</v>
      </c>
    </row>
    <row r="3" spans="1:20" x14ac:dyDescent="0.25">
      <c r="A3" t="s">
        <v>2</v>
      </c>
      <c r="B3">
        <v>28033</v>
      </c>
      <c r="C3" t="s">
        <v>11</v>
      </c>
      <c r="D3" t="s">
        <v>12</v>
      </c>
      <c r="E3" t="s">
        <v>6</v>
      </c>
      <c r="F3">
        <v>6.3545798266000002</v>
      </c>
      <c r="G3" t="s">
        <v>9</v>
      </c>
      <c r="H3" t="s">
        <v>10</v>
      </c>
      <c r="I3">
        <v>0.46156010079999998</v>
      </c>
      <c r="J3">
        <v>0.46655500259999999</v>
      </c>
      <c r="K3">
        <v>0.54080953720000002</v>
      </c>
      <c r="L3">
        <v>0.54348220039999995</v>
      </c>
      <c r="M3">
        <v>0.562134515</v>
      </c>
      <c r="N3">
        <v>0.56343810800000005</v>
      </c>
      <c r="O3">
        <v>0.5810410225</v>
      </c>
      <c r="P3">
        <v>0.57653422399999998</v>
      </c>
      <c r="Q3">
        <v>0.54426021150000004</v>
      </c>
      <c r="R3">
        <v>0.56526221219999995</v>
      </c>
      <c r="S3">
        <v>0.48151159910000002</v>
      </c>
      <c r="T3">
        <v>0.46799109329999999</v>
      </c>
    </row>
    <row r="4" spans="1:20" x14ac:dyDescent="0.25">
      <c r="A4" t="s">
        <v>2</v>
      </c>
      <c r="B4">
        <v>28033</v>
      </c>
      <c r="C4" t="s">
        <v>13</v>
      </c>
      <c r="D4" t="s">
        <v>13</v>
      </c>
      <c r="E4" t="s">
        <v>3</v>
      </c>
      <c r="F4">
        <v>363.43380000000002</v>
      </c>
      <c r="G4" t="s">
        <v>9</v>
      </c>
      <c r="H4" t="s">
        <v>10</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0" x14ac:dyDescent="0.25">
      <c r="A5" t="s">
        <v>2</v>
      </c>
      <c r="B5">
        <v>28033</v>
      </c>
      <c r="C5" t="s">
        <v>13</v>
      </c>
      <c r="D5" t="s">
        <v>13</v>
      </c>
      <c r="E5" t="s">
        <v>6</v>
      </c>
      <c r="F5">
        <v>14413.1466</v>
      </c>
      <c r="G5" t="s">
        <v>9</v>
      </c>
      <c r="H5" t="s">
        <v>10</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0" x14ac:dyDescent="0.25">
      <c r="A6" t="s">
        <v>2</v>
      </c>
      <c r="B6">
        <v>28033</v>
      </c>
      <c r="C6" t="s">
        <v>14</v>
      </c>
      <c r="D6" t="s">
        <v>8</v>
      </c>
      <c r="E6" t="s">
        <v>3</v>
      </c>
      <c r="F6">
        <v>64.090609228000005</v>
      </c>
      <c r="G6" t="s">
        <v>9</v>
      </c>
      <c r="H6" t="s">
        <v>10</v>
      </c>
      <c r="I6">
        <v>6.8319158420999999</v>
      </c>
      <c r="J6">
        <v>8.6769224205000004</v>
      </c>
      <c r="K6">
        <v>7.9057868702</v>
      </c>
      <c r="L6">
        <v>6.2547837737999998</v>
      </c>
      <c r="M6">
        <v>4.2892758604000001</v>
      </c>
      <c r="N6">
        <v>5.8025026274</v>
      </c>
      <c r="O6">
        <v>5.4105089460000002</v>
      </c>
      <c r="P6">
        <v>3.8868531392999999</v>
      </c>
      <c r="Q6">
        <v>3.2515997996000001</v>
      </c>
      <c r="R6">
        <v>4.3069221162</v>
      </c>
      <c r="S6">
        <v>4.2267877467000003</v>
      </c>
      <c r="T6">
        <v>3.2467500863000001</v>
      </c>
    </row>
    <row r="7" spans="1:20" x14ac:dyDescent="0.25">
      <c r="A7" t="s">
        <v>2</v>
      </c>
      <c r="B7">
        <v>28033</v>
      </c>
      <c r="C7" t="s">
        <v>14</v>
      </c>
      <c r="D7" t="s">
        <v>8</v>
      </c>
      <c r="E7" t="s">
        <v>6</v>
      </c>
      <c r="F7">
        <v>4.0224685263</v>
      </c>
      <c r="G7" t="s">
        <v>9</v>
      </c>
      <c r="H7" t="s">
        <v>10</v>
      </c>
      <c r="I7">
        <v>0.50634833030000004</v>
      </c>
      <c r="J7">
        <v>0.61568103529999996</v>
      </c>
      <c r="K7">
        <v>0.57204407040000005</v>
      </c>
      <c r="L7">
        <v>0.4709841984</v>
      </c>
      <c r="M7">
        <v>0.2719386895</v>
      </c>
      <c r="N7">
        <v>0.3612276438</v>
      </c>
      <c r="O7">
        <v>0.3312121563</v>
      </c>
      <c r="P7">
        <v>0.18060957799999999</v>
      </c>
      <c r="Q7">
        <v>0.1512080777</v>
      </c>
      <c r="R7">
        <v>0.2009748838</v>
      </c>
      <c r="S7">
        <v>0.20423188210000001</v>
      </c>
      <c r="T7">
        <v>0.15600798069999999</v>
      </c>
    </row>
    <row r="8" spans="1:20" x14ac:dyDescent="0.25">
      <c r="A8" t="s">
        <v>2</v>
      </c>
      <c r="B8">
        <v>28033</v>
      </c>
      <c r="C8" t="s">
        <v>5</v>
      </c>
      <c r="D8" t="s">
        <v>8</v>
      </c>
      <c r="E8" t="s">
        <v>6</v>
      </c>
      <c r="F8">
        <v>6.0745785037999998</v>
      </c>
      <c r="G8" t="s">
        <v>9</v>
      </c>
      <c r="H8" t="s">
        <v>10</v>
      </c>
      <c r="I8">
        <v>0.17711216569999999</v>
      </c>
      <c r="J8">
        <v>0.19656718309999999</v>
      </c>
      <c r="K8">
        <v>0.2638008785</v>
      </c>
      <c r="L8">
        <v>0.4070523653</v>
      </c>
      <c r="M8">
        <v>0.62472715050000005</v>
      </c>
      <c r="N8">
        <v>0.8390106759</v>
      </c>
      <c r="O8">
        <v>0.85839415330000002</v>
      </c>
      <c r="P8">
        <v>0.92903917059999996</v>
      </c>
      <c r="Q8">
        <v>0.79867502219999997</v>
      </c>
      <c r="R8">
        <v>0.51788378339999996</v>
      </c>
      <c r="S8">
        <v>0.23247782980000001</v>
      </c>
      <c r="T8">
        <v>0.2298381256</v>
      </c>
    </row>
    <row r="9" spans="1:20" x14ac:dyDescent="0.25">
      <c r="A9" t="s">
        <v>2</v>
      </c>
      <c r="B9">
        <v>28033</v>
      </c>
      <c r="C9" t="s">
        <v>4</v>
      </c>
      <c r="D9" t="s">
        <v>8</v>
      </c>
      <c r="E9" t="s">
        <v>3</v>
      </c>
      <c r="F9">
        <v>498.05468696999998</v>
      </c>
      <c r="G9" t="s">
        <v>9</v>
      </c>
      <c r="H9" t="s">
        <v>10</v>
      </c>
      <c r="I9">
        <v>55.630496536000003</v>
      </c>
      <c r="J9">
        <v>52.550468758000001</v>
      </c>
      <c r="K9">
        <v>46.914706262000003</v>
      </c>
      <c r="L9">
        <v>40.107597679000001</v>
      </c>
      <c r="M9">
        <v>38.931982120999997</v>
      </c>
      <c r="N9">
        <v>30.876509641999998</v>
      </c>
      <c r="O9">
        <v>32.438963606999998</v>
      </c>
      <c r="P9">
        <v>32.562550086000002</v>
      </c>
      <c r="Q9">
        <v>38.115341854</v>
      </c>
      <c r="R9">
        <v>39.087726539000002</v>
      </c>
      <c r="S9">
        <v>38.092493593</v>
      </c>
      <c r="T9">
        <v>52.745850294999997</v>
      </c>
    </row>
    <row r="10" spans="1:20" x14ac:dyDescent="0.25">
      <c r="A10" t="s">
        <v>2</v>
      </c>
      <c r="B10">
        <v>28033</v>
      </c>
      <c r="C10" t="s">
        <v>4</v>
      </c>
      <c r="D10" t="s">
        <v>8</v>
      </c>
      <c r="E10" t="s">
        <v>6</v>
      </c>
      <c r="F10">
        <v>813.01123354000003</v>
      </c>
      <c r="G10" t="s">
        <v>9</v>
      </c>
      <c r="H10" t="s">
        <v>10</v>
      </c>
      <c r="I10">
        <v>73.564566654000004</v>
      </c>
      <c r="J10">
        <v>69.723782470000003</v>
      </c>
      <c r="K10">
        <v>84.737874633999994</v>
      </c>
      <c r="L10">
        <v>66.878666534000004</v>
      </c>
      <c r="M10">
        <v>62.400428689000002</v>
      </c>
      <c r="N10">
        <v>62.588897744000001</v>
      </c>
      <c r="O10">
        <v>66.895622062000001</v>
      </c>
      <c r="P10">
        <v>66.525420062999999</v>
      </c>
      <c r="Q10">
        <v>64.270058036999998</v>
      </c>
      <c r="R10">
        <v>65.706808975000001</v>
      </c>
      <c r="S10">
        <v>64.538687918999997</v>
      </c>
      <c r="T10">
        <v>65.180419760000007</v>
      </c>
    </row>
    <row r="11" spans="1:20" x14ac:dyDescent="0.25">
      <c r="A11" t="s">
        <v>2</v>
      </c>
      <c r="B11">
        <v>28033</v>
      </c>
      <c r="C11" t="s">
        <v>7</v>
      </c>
      <c r="D11" t="s">
        <v>7</v>
      </c>
      <c r="E11" t="s">
        <v>3</v>
      </c>
      <c r="F11">
        <v>214.10166476000001</v>
      </c>
      <c r="G11" t="s">
        <v>9</v>
      </c>
      <c r="H11" t="s">
        <v>10</v>
      </c>
      <c r="I11">
        <v>12.968433876000001</v>
      </c>
      <c r="J11">
        <v>14.042738590000001</v>
      </c>
      <c r="K11">
        <v>18.665953408</v>
      </c>
      <c r="L11">
        <v>18.398318071999999</v>
      </c>
      <c r="M11">
        <v>17.947690118000001</v>
      </c>
      <c r="N11">
        <v>21.167080222999999</v>
      </c>
      <c r="O11">
        <v>20.350391480999999</v>
      </c>
      <c r="P11">
        <v>21.206774843000002</v>
      </c>
      <c r="Q11">
        <v>18.647881325</v>
      </c>
      <c r="R11">
        <v>18.645509790999999</v>
      </c>
      <c r="S11">
        <v>18.846803480999998</v>
      </c>
      <c r="T11">
        <v>13.214089550000001</v>
      </c>
    </row>
    <row r="12" spans="1:20" x14ac:dyDescent="0.25">
      <c r="A12" t="s">
        <v>2</v>
      </c>
      <c r="B12">
        <v>28033</v>
      </c>
      <c r="C12" t="s">
        <v>7</v>
      </c>
      <c r="D12" t="s">
        <v>7</v>
      </c>
      <c r="E12" t="s">
        <v>6</v>
      </c>
      <c r="F12">
        <v>243.18092229999999</v>
      </c>
      <c r="G12" t="s">
        <v>9</v>
      </c>
      <c r="H12" t="s">
        <v>10</v>
      </c>
      <c r="I12">
        <v>9.8130136630999996</v>
      </c>
      <c r="J12">
        <v>10.89842127</v>
      </c>
      <c r="K12">
        <v>21.525443982999999</v>
      </c>
      <c r="L12">
        <v>21.325783274999999</v>
      </c>
      <c r="M12">
        <v>21.804809273</v>
      </c>
      <c r="N12">
        <v>26.937501392000001</v>
      </c>
      <c r="O12">
        <v>27.106727404000001</v>
      </c>
      <c r="P12">
        <v>26.620395399</v>
      </c>
      <c r="Q12">
        <v>23.003144673000001</v>
      </c>
      <c r="R12">
        <v>22.262180921999999</v>
      </c>
      <c r="S12">
        <v>21.696749175000001</v>
      </c>
      <c r="T12">
        <v>10.186751875000001</v>
      </c>
    </row>
    <row r="13" spans="1:20" x14ac:dyDescent="0.25">
      <c r="A13" t="s">
        <v>2</v>
      </c>
      <c r="B13">
        <v>28033</v>
      </c>
      <c r="C13" t="s">
        <v>15</v>
      </c>
      <c r="D13" t="s">
        <v>8</v>
      </c>
      <c r="E13" t="s">
        <v>3</v>
      </c>
      <c r="F13">
        <v>0</v>
      </c>
      <c r="G13" t="s">
        <v>9</v>
      </c>
      <c r="H13" t="s">
        <v>10</v>
      </c>
      <c r="I13">
        <v>0</v>
      </c>
      <c r="J13">
        <v>0</v>
      </c>
      <c r="K13">
        <v>0</v>
      </c>
      <c r="L13">
        <v>0</v>
      </c>
      <c r="M13">
        <v>0</v>
      </c>
      <c r="N13">
        <v>0</v>
      </c>
      <c r="O13">
        <v>0</v>
      </c>
      <c r="P13">
        <v>0</v>
      </c>
      <c r="Q13">
        <v>0</v>
      </c>
      <c r="R13">
        <v>0</v>
      </c>
      <c r="S13">
        <v>0</v>
      </c>
      <c r="T13">
        <v>0</v>
      </c>
    </row>
    <row r="14" spans="1:20" x14ac:dyDescent="0.25">
      <c r="A14" t="s">
        <v>2</v>
      </c>
      <c r="B14">
        <v>28033</v>
      </c>
      <c r="C14" t="s">
        <v>15</v>
      </c>
      <c r="D14" t="s">
        <v>8</v>
      </c>
      <c r="E14" t="s">
        <v>6</v>
      </c>
      <c r="F14">
        <v>1937.2420145999999</v>
      </c>
      <c r="G14" t="s">
        <v>9</v>
      </c>
      <c r="H14" t="s">
        <v>10</v>
      </c>
      <c r="I14">
        <v>163.53124059999999</v>
      </c>
      <c r="J14">
        <v>152.98083797999999</v>
      </c>
      <c r="K14">
        <v>162.66946598999999</v>
      </c>
      <c r="L14">
        <v>157.42208038999999</v>
      </c>
      <c r="M14">
        <v>162.66948307000001</v>
      </c>
      <c r="N14">
        <v>159.53058085999999</v>
      </c>
      <c r="O14">
        <v>164.84826688999999</v>
      </c>
      <c r="P14">
        <v>164.84826688999999</v>
      </c>
      <c r="Q14">
        <v>159.95945699999999</v>
      </c>
      <c r="R14">
        <v>165.2914389</v>
      </c>
      <c r="S14">
        <v>159.95965541999999</v>
      </c>
      <c r="T14">
        <v>163.53124059999999</v>
      </c>
    </row>
    <row r="15" spans="1:20" x14ac:dyDescent="0.25">
      <c r="A15" t="s">
        <v>2</v>
      </c>
      <c r="B15">
        <v>28033</v>
      </c>
      <c r="C15" t="s">
        <v>16</v>
      </c>
      <c r="D15" t="s">
        <v>16</v>
      </c>
      <c r="E15" t="s">
        <v>3</v>
      </c>
      <c r="F15">
        <v>1021.9413281</v>
      </c>
      <c r="G15" t="s">
        <v>9</v>
      </c>
      <c r="H15" t="s">
        <v>10</v>
      </c>
      <c r="I15">
        <v>80.852953161000002</v>
      </c>
      <c r="J15">
        <v>82.685279567999999</v>
      </c>
      <c r="K15">
        <v>84.780757320999996</v>
      </c>
      <c r="L15">
        <v>82.127596347999997</v>
      </c>
      <c r="M15">
        <v>88.659293543999993</v>
      </c>
      <c r="N15">
        <v>88.514502792000002</v>
      </c>
      <c r="O15">
        <v>86.061227016000004</v>
      </c>
      <c r="P15">
        <v>89.633523041999993</v>
      </c>
      <c r="Q15">
        <v>87.218306557999995</v>
      </c>
      <c r="R15">
        <v>85.282699874000002</v>
      </c>
      <c r="S15">
        <v>80.963445328999995</v>
      </c>
      <c r="T15">
        <v>85.161743539</v>
      </c>
    </row>
    <row r="16" spans="1:20" x14ac:dyDescent="0.25">
      <c r="A16" t="s">
        <v>2</v>
      </c>
      <c r="B16">
        <v>28033</v>
      </c>
      <c r="C16" t="s">
        <v>16</v>
      </c>
      <c r="D16" t="s">
        <v>16</v>
      </c>
      <c r="E16" t="s">
        <v>6</v>
      </c>
      <c r="F16">
        <v>530.64758348999999</v>
      </c>
      <c r="G16" t="s">
        <v>9</v>
      </c>
      <c r="H16" t="s">
        <v>10</v>
      </c>
      <c r="I16">
        <v>38.215523064000003</v>
      </c>
      <c r="J16">
        <v>37.416770188000001</v>
      </c>
      <c r="K16">
        <v>40.678621630999999</v>
      </c>
      <c r="L16">
        <v>41.528702322000001</v>
      </c>
      <c r="M16">
        <v>44.968781239999998</v>
      </c>
      <c r="N16">
        <v>49.921811861999998</v>
      </c>
      <c r="O16">
        <v>53.028918849999997</v>
      </c>
      <c r="P16">
        <v>52.165711856000001</v>
      </c>
      <c r="Q16">
        <v>47.184256585999997</v>
      </c>
      <c r="R16">
        <v>46.024364310999999</v>
      </c>
      <c r="S16">
        <v>39.377487272000003</v>
      </c>
      <c r="T16">
        <v>40.136634303000001</v>
      </c>
    </row>
    <row r="17" spans="1:20" x14ac:dyDescent="0.25">
      <c r="A17" t="s">
        <v>2</v>
      </c>
      <c r="B17">
        <v>28033</v>
      </c>
      <c r="C17" t="s">
        <v>17</v>
      </c>
      <c r="D17" t="s">
        <v>12</v>
      </c>
      <c r="E17" t="s">
        <v>3</v>
      </c>
      <c r="F17">
        <v>222.49788544</v>
      </c>
      <c r="G17" t="s">
        <v>9</v>
      </c>
      <c r="H17" t="s">
        <v>10</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2</v>
      </c>
      <c r="B18">
        <v>28033</v>
      </c>
      <c r="C18" t="s">
        <v>17</v>
      </c>
      <c r="D18" t="s">
        <v>12</v>
      </c>
      <c r="E18" t="s">
        <v>6</v>
      </c>
      <c r="F18">
        <v>6.7785313910999996</v>
      </c>
      <c r="G18" t="s">
        <v>9</v>
      </c>
      <c r="H18" t="s">
        <v>10</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x14ac:dyDescent="0.25">
      <c r="A19" t="s">
        <v>2</v>
      </c>
      <c r="B19">
        <v>28033</v>
      </c>
      <c r="C19" t="s">
        <v>18</v>
      </c>
      <c r="D19" t="s">
        <v>8</v>
      </c>
      <c r="E19" t="s">
        <v>3</v>
      </c>
      <c r="F19">
        <v>2.1889015206</v>
      </c>
      <c r="G19" t="s">
        <v>9</v>
      </c>
      <c r="H19" t="s">
        <v>10</v>
      </c>
      <c r="I19">
        <v>0.23718929220000001</v>
      </c>
      <c r="J19">
        <v>0</v>
      </c>
      <c r="K19">
        <v>0</v>
      </c>
      <c r="L19">
        <v>0</v>
      </c>
      <c r="M19">
        <v>0</v>
      </c>
      <c r="N19">
        <v>0.15339321750000001</v>
      </c>
      <c r="O19">
        <v>0</v>
      </c>
      <c r="P19">
        <v>0</v>
      </c>
      <c r="Q19">
        <v>0.61378213479999999</v>
      </c>
      <c r="R19">
        <v>0.71156498619999997</v>
      </c>
      <c r="S19">
        <v>0.47297189000000001</v>
      </c>
      <c r="T19">
        <v>0</v>
      </c>
    </row>
    <row r="20" spans="1:20" x14ac:dyDescent="0.25">
      <c r="A20" t="s">
        <v>2</v>
      </c>
      <c r="B20">
        <v>28033</v>
      </c>
      <c r="C20" t="s">
        <v>18</v>
      </c>
      <c r="D20" t="s">
        <v>8</v>
      </c>
      <c r="E20" t="s">
        <v>6</v>
      </c>
      <c r="F20">
        <v>4.0915591638000004</v>
      </c>
      <c r="G20" t="s">
        <v>9</v>
      </c>
      <c r="H20" t="s">
        <v>10</v>
      </c>
      <c r="I20">
        <v>0.44887492629999998</v>
      </c>
      <c r="J20">
        <v>0</v>
      </c>
      <c r="K20">
        <v>0</v>
      </c>
      <c r="L20">
        <v>0</v>
      </c>
      <c r="M20">
        <v>0</v>
      </c>
      <c r="N20">
        <v>0.24547991860000001</v>
      </c>
      <c r="O20">
        <v>0</v>
      </c>
      <c r="P20">
        <v>0</v>
      </c>
      <c r="Q20">
        <v>1.2433600644</v>
      </c>
      <c r="R20">
        <v>1.3466247788000001</v>
      </c>
      <c r="S20">
        <v>0.80721947559999996</v>
      </c>
      <c r="T20">
        <v>0</v>
      </c>
    </row>
    <row r="21" spans="1:20" x14ac:dyDescent="0.25">
      <c r="A21" t="s">
        <v>2</v>
      </c>
      <c r="B21">
        <v>28033</v>
      </c>
      <c r="C21" t="s">
        <v>19</v>
      </c>
      <c r="D21" t="s">
        <v>12</v>
      </c>
      <c r="E21" t="s">
        <v>3</v>
      </c>
      <c r="F21">
        <v>63.562780402000001</v>
      </c>
      <c r="G21" t="s">
        <v>9</v>
      </c>
      <c r="H21" t="s">
        <v>10</v>
      </c>
      <c r="I21">
        <v>3.8235382440999999</v>
      </c>
      <c r="J21">
        <v>3.2748642227999998</v>
      </c>
      <c r="K21">
        <v>0.21313828230000001</v>
      </c>
      <c r="L21">
        <v>0.16118877449999999</v>
      </c>
      <c r="M21">
        <v>7.2873369003999997</v>
      </c>
      <c r="N21">
        <v>10.452125289</v>
      </c>
      <c r="O21">
        <v>12.031300164999999</v>
      </c>
      <c r="P21">
        <v>11.370811487999999</v>
      </c>
      <c r="Q21">
        <v>10.502089253999999</v>
      </c>
      <c r="R21">
        <v>0.1640470788</v>
      </c>
      <c r="S21">
        <v>0.13714305330000001</v>
      </c>
      <c r="T21">
        <v>4.1451976499000001</v>
      </c>
    </row>
    <row r="22" spans="1:20" x14ac:dyDescent="0.25">
      <c r="A22" t="s">
        <v>2</v>
      </c>
      <c r="B22">
        <v>28033</v>
      </c>
      <c r="C22" t="s">
        <v>19</v>
      </c>
      <c r="D22" t="s">
        <v>12</v>
      </c>
      <c r="E22" t="s">
        <v>6</v>
      </c>
      <c r="F22">
        <v>11.831699576</v>
      </c>
      <c r="G22" t="s">
        <v>9</v>
      </c>
      <c r="H22" t="s">
        <v>10</v>
      </c>
      <c r="I22">
        <v>0.71228701969999997</v>
      </c>
      <c r="J22">
        <v>0.61124798140000003</v>
      </c>
      <c r="K22">
        <v>3.9685091800000002E-2</v>
      </c>
      <c r="L22">
        <v>3.00852858E-2</v>
      </c>
      <c r="M22">
        <v>1.3528679375999999</v>
      </c>
      <c r="N22">
        <v>1.9474097345000001</v>
      </c>
      <c r="O22">
        <v>2.2393614311999999</v>
      </c>
      <c r="P22">
        <v>2.1184243566999998</v>
      </c>
      <c r="Q22">
        <v>1.9548669785999999</v>
      </c>
      <c r="R22">
        <v>3.0602313799999999E-2</v>
      </c>
      <c r="S22">
        <v>2.5376610099999999E-2</v>
      </c>
      <c r="T22">
        <v>0.76948483499999998</v>
      </c>
    </row>
    <row r="23" spans="1:20" x14ac:dyDescent="0.25">
      <c r="A23" t="s">
        <v>2</v>
      </c>
      <c r="B23">
        <v>28033</v>
      </c>
      <c r="C23" t="s">
        <v>20</v>
      </c>
      <c r="D23" t="s">
        <v>21</v>
      </c>
      <c r="E23" t="s">
        <v>3</v>
      </c>
      <c r="F23">
        <v>10.509024148</v>
      </c>
      <c r="G23" t="s">
        <v>9</v>
      </c>
      <c r="H23" t="s">
        <v>10</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x14ac:dyDescent="0.25">
      <c r="A24" t="s">
        <v>2</v>
      </c>
      <c r="B24">
        <v>28033</v>
      </c>
      <c r="C24" t="s">
        <v>20</v>
      </c>
      <c r="D24" t="s">
        <v>21</v>
      </c>
      <c r="E24" t="s">
        <v>6</v>
      </c>
      <c r="F24">
        <v>102.88700385999999</v>
      </c>
      <c r="G24" t="s">
        <v>9</v>
      </c>
      <c r="H24" t="s">
        <v>10</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x14ac:dyDescent="0.25">
      <c r="A25" t="s">
        <v>2</v>
      </c>
      <c r="B25">
        <v>28033</v>
      </c>
      <c r="C25" t="s">
        <v>22</v>
      </c>
      <c r="D25" t="s">
        <v>21</v>
      </c>
      <c r="E25" t="s">
        <v>3</v>
      </c>
      <c r="F25">
        <v>5.6973361799999997E-2</v>
      </c>
      <c r="G25" t="s">
        <v>9</v>
      </c>
      <c r="H25" t="s">
        <v>10</v>
      </c>
      <c r="I25">
        <v>0</v>
      </c>
      <c r="J25">
        <v>0</v>
      </c>
      <c r="K25">
        <v>1.24380641E-2</v>
      </c>
      <c r="L25">
        <v>0</v>
      </c>
      <c r="M25">
        <v>0</v>
      </c>
      <c r="N25">
        <v>0</v>
      </c>
      <c r="O25">
        <v>0</v>
      </c>
      <c r="P25">
        <v>0</v>
      </c>
      <c r="Q25">
        <v>0</v>
      </c>
      <c r="R25">
        <v>0</v>
      </c>
      <c r="S25">
        <v>0</v>
      </c>
      <c r="T25">
        <v>4.4535297699999997E-2</v>
      </c>
    </row>
    <row r="26" spans="1:20" ht="13.5" customHeight="1" x14ac:dyDescent="0.25">
      <c r="A26" t="s">
        <v>2</v>
      </c>
      <c r="B26">
        <v>28033</v>
      </c>
      <c r="C26" t="s">
        <v>22</v>
      </c>
      <c r="D26" t="s">
        <v>21</v>
      </c>
      <c r="E26" t="s">
        <v>6</v>
      </c>
      <c r="F26">
        <v>0.54088195900000002</v>
      </c>
      <c r="G26" t="s">
        <v>9</v>
      </c>
      <c r="H26" t="s">
        <v>10</v>
      </c>
      <c r="I26">
        <v>0</v>
      </c>
      <c r="J26">
        <v>0</v>
      </c>
      <c r="K26">
        <v>0.1050240028</v>
      </c>
      <c r="L26">
        <v>0</v>
      </c>
      <c r="M26">
        <v>0</v>
      </c>
      <c r="N26">
        <v>0</v>
      </c>
      <c r="O26">
        <v>0</v>
      </c>
      <c r="P26">
        <v>0</v>
      </c>
      <c r="Q26">
        <v>0</v>
      </c>
      <c r="R26">
        <v>0</v>
      </c>
      <c r="S26">
        <v>0</v>
      </c>
      <c r="T26">
        <v>0.43585795620000001</v>
      </c>
    </row>
    <row r="27" spans="1:20" x14ac:dyDescent="0.25">
      <c r="A27" t="s">
        <v>2</v>
      </c>
      <c r="B27">
        <v>28033</v>
      </c>
      <c r="C27" t="s">
        <v>23</v>
      </c>
      <c r="D27" t="s">
        <v>12</v>
      </c>
      <c r="E27" t="s">
        <v>3</v>
      </c>
      <c r="F27">
        <v>19.482876767</v>
      </c>
      <c r="G27" t="s">
        <v>9</v>
      </c>
      <c r="H27" t="s">
        <v>10</v>
      </c>
      <c r="I27">
        <v>1.655123795</v>
      </c>
      <c r="J27">
        <v>1.5484422913</v>
      </c>
      <c r="K27">
        <v>1.6477536335</v>
      </c>
      <c r="L27">
        <v>1.5946225521999999</v>
      </c>
      <c r="M27">
        <v>1.6476902506</v>
      </c>
      <c r="N27">
        <v>1.5933655429</v>
      </c>
      <c r="O27">
        <v>1.6463439982000001</v>
      </c>
      <c r="P27">
        <v>1.6464783699000001</v>
      </c>
      <c r="Q27">
        <v>1.5982353764999999</v>
      </c>
      <c r="R27">
        <v>1.6514846034999999</v>
      </c>
      <c r="S27">
        <v>1.5981760501</v>
      </c>
      <c r="T27">
        <v>1.6551603036</v>
      </c>
    </row>
    <row r="28" spans="1:20" x14ac:dyDescent="0.25">
      <c r="A28" t="s">
        <v>2</v>
      </c>
      <c r="B28">
        <v>28033</v>
      </c>
      <c r="C28" t="s">
        <v>23</v>
      </c>
      <c r="D28" t="s">
        <v>12</v>
      </c>
      <c r="E28" t="s">
        <v>6</v>
      </c>
      <c r="F28">
        <v>142.31888588999999</v>
      </c>
      <c r="G28" t="s">
        <v>9</v>
      </c>
      <c r="H28" t="s">
        <v>10</v>
      </c>
      <c r="I28">
        <v>12.054620392</v>
      </c>
      <c r="J28">
        <v>11.276914190999999</v>
      </c>
      <c r="K28">
        <v>12.054219922</v>
      </c>
      <c r="L28">
        <v>11.665371121</v>
      </c>
      <c r="M28">
        <v>12.054207245000001</v>
      </c>
      <c r="N28">
        <v>11.665268275000001</v>
      </c>
      <c r="O28">
        <v>12.054095802000001</v>
      </c>
      <c r="P28">
        <v>12.054110682999999</v>
      </c>
      <c r="Q28">
        <v>11.665534263</v>
      </c>
      <c r="R28">
        <v>12.054382513</v>
      </c>
      <c r="S28">
        <v>11.665536908</v>
      </c>
      <c r="T28">
        <v>12.05462458</v>
      </c>
    </row>
    <row r="29" spans="1:20" x14ac:dyDescent="0.25">
      <c r="A29" t="s">
        <v>2</v>
      </c>
      <c r="B29">
        <v>28033</v>
      </c>
      <c r="C29" t="s">
        <v>24</v>
      </c>
      <c r="D29" t="s">
        <v>8</v>
      </c>
      <c r="E29" t="s">
        <v>3</v>
      </c>
      <c r="F29">
        <v>133.18021107999999</v>
      </c>
      <c r="G29" t="s">
        <v>9</v>
      </c>
      <c r="H29" t="s">
        <v>10</v>
      </c>
      <c r="I29">
        <v>11.094603339000001</v>
      </c>
      <c r="J29">
        <v>10.477516876999999</v>
      </c>
      <c r="K29">
        <v>10.773774756</v>
      </c>
      <c r="L29">
        <v>10.529680582999999</v>
      </c>
      <c r="M29">
        <v>11.094603339000001</v>
      </c>
      <c r="N29">
        <v>10.838810562000001</v>
      </c>
      <c r="O29">
        <v>11.200104248000001</v>
      </c>
      <c r="P29">
        <v>11.840381289</v>
      </c>
      <c r="Q29">
        <v>11.251402702</v>
      </c>
      <c r="R29">
        <v>11.840381289</v>
      </c>
      <c r="S29">
        <v>11.251402702</v>
      </c>
      <c r="T29">
        <v>10.987549397</v>
      </c>
    </row>
    <row r="30" spans="1:20" x14ac:dyDescent="0.25">
      <c r="A30" t="s">
        <v>2</v>
      </c>
      <c r="B30">
        <v>28033</v>
      </c>
      <c r="C30" t="s">
        <v>24</v>
      </c>
      <c r="D30" t="s">
        <v>8</v>
      </c>
      <c r="E30" t="s">
        <v>6</v>
      </c>
      <c r="F30">
        <v>5.8438774891999996</v>
      </c>
      <c r="G30" t="s">
        <v>9</v>
      </c>
      <c r="H30" t="s">
        <v>10</v>
      </c>
      <c r="I30">
        <v>0.48690829320000001</v>
      </c>
      <c r="J30">
        <v>0.4597848289</v>
      </c>
      <c r="K30">
        <v>0.47298334959999999</v>
      </c>
      <c r="L30">
        <v>0.4622166372</v>
      </c>
      <c r="M30">
        <v>0.48690829320000001</v>
      </c>
      <c r="N30">
        <v>0.47563947820000002</v>
      </c>
      <c r="O30">
        <v>0.49149412739999998</v>
      </c>
      <c r="P30">
        <v>0.51928592289999997</v>
      </c>
      <c r="Q30">
        <v>0.49355313410000001</v>
      </c>
      <c r="R30">
        <v>0.51928592289999997</v>
      </c>
      <c r="S30">
        <v>0.49355313410000001</v>
      </c>
      <c r="T30">
        <v>0.48226436719999999</v>
      </c>
    </row>
    <row r="31" spans="1:20" x14ac:dyDescent="0.25">
      <c r="A31" t="s">
        <v>2</v>
      </c>
      <c r="B31">
        <v>28033</v>
      </c>
      <c r="C31" t="s">
        <v>25</v>
      </c>
      <c r="D31" t="s">
        <v>8</v>
      </c>
      <c r="E31" t="s">
        <v>3</v>
      </c>
      <c r="F31">
        <v>17.077484370000001</v>
      </c>
      <c r="G31" t="s">
        <v>9</v>
      </c>
      <c r="H31" t="s">
        <v>10</v>
      </c>
      <c r="I31">
        <v>3.4657562239000002</v>
      </c>
      <c r="J31">
        <v>2.520099036</v>
      </c>
      <c r="K31">
        <v>1.5127199016999999</v>
      </c>
      <c r="L31">
        <v>0.99457766830000005</v>
      </c>
      <c r="M31">
        <v>0.78289694379999997</v>
      </c>
      <c r="N31">
        <v>0.4618484477</v>
      </c>
      <c r="O31">
        <v>0.59651709409999998</v>
      </c>
      <c r="P31">
        <v>0.47468870410000003</v>
      </c>
      <c r="Q31">
        <v>0.59817696499999995</v>
      </c>
      <c r="R31">
        <v>0.86396517139999995</v>
      </c>
      <c r="S31">
        <v>1.8604693750000001</v>
      </c>
      <c r="T31">
        <v>2.9457688387999998</v>
      </c>
    </row>
    <row r="32" spans="1:20" x14ac:dyDescent="0.25">
      <c r="A32" t="s">
        <v>2</v>
      </c>
      <c r="B32">
        <v>28033</v>
      </c>
      <c r="C32" t="s">
        <v>25</v>
      </c>
      <c r="D32" t="s">
        <v>8</v>
      </c>
      <c r="E32" t="s">
        <v>6</v>
      </c>
      <c r="F32">
        <v>151.62131495</v>
      </c>
      <c r="G32" t="s">
        <v>9</v>
      </c>
      <c r="H32" t="s">
        <v>10</v>
      </c>
      <c r="I32">
        <v>30.515512161</v>
      </c>
      <c r="J32">
        <v>22.517292393999998</v>
      </c>
      <c r="K32">
        <v>14.501851221000001</v>
      </c>
      <c r="L32">
        <v>9.7315457155999994</v>
      </c>
      <c r="M32">
        <v>6.3516445928999996</v>
      </c>
      <c r="N32">
        <v>3.5568741767000001</v>
      </c>
      <c r="O32">
        <v>4.4629827433000004</v>
      </c>
      <c r="P32">
        <v>3.5925049466000001</v>
      </c>
      <c r="Q32">
        <v>4.6448544674000001</v>
      </c>
      <c r="R32">
        <v>8.4796867232000004</v>
      </c>
      <c r="S32">
        <v>16.96895782</v>
      </c>
      <c r="T32">
        <v>26.297607984999999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T32"/>
  <sheetViews>
    <sheetView workbookViewId="0"/>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0" s="1" customFormat="1" x14ac:dyDescent="0.25">
      <c r="A1" s="1" t="s">
        <v>26</v>
      </c>
      <c r="B1" s="1" t="s">
        <v>27</v>
      </c>
      <c r="C1" s="1" t="s">
        <v>46</v>
      </c>
      <c r="D1" s="1" t="s">
        <v>29</v>
      </c>
      <c r="E1" s="1" t="s">
        <v>30</v>
      </c>
      <c r="F1" s="1" t="s">
        <v>31</v>
      </c>
      <c r="G1" s="1" t="s">
        <v>32</v>
      </c>
      <c r="H1" s="1" t="s">
        <v>47</v>
      </c>
      <c r="I1" s="1" t="s">
        <v>34</v>
      </c>
      <c r="J1" s="1" t="s">
        <v>35</v>
      </c>
      <c r="K1" s="1" t="s">
        <v>36</v>
      </c>
      <c r="L1" s="1" t="s">
        <v>37</v>
      </c>
      <c r="M1" s="1" t="s">
        <v>38</v>
      </c>
      <c r="N1" s="1" t="s">
        <v>39</v>
      </c>
      <c r="O1" s="1" t="s">
        <v>40</v>
      </c>
      <c r="P1" s="1" t="s">
        <v>41</v>
      </c>
      <c r="Q1" s="1" t="s">
        <v>42</v>
      </c>
      <c r="R1" s="1" t="s">
        <v>43</v>
      </c>
      <c r="S1" s="1" t="s">
        <v>44</v>
      </c>
      <c r="T1" s="1" t="s">
        <v>45</v>
      </c>
    </row>
    <row r="2" spans="1:20" x14ac:dyDescent="0.25">
      <c r="A2" t="s">
        <v>2</v>
      </c>
      <c r="B2">
        <v>28033</v>
      </c>
      <c r="C2" t="s">
        <v>11</v>
      </c>
      <c r="D2" t="s">
        <v>12</v>
      </c>
      <c r="E2" t="s">
        <v>3</v>
      </c>
      <c r="F2">
        <v>4.8604965369000004</v>
      </c>
      <c r="G2" t="s">
        <v>9</v>
      </c>
      <c r="H2" t="s">
        <v>10</v>
      </c>
      <c r="I2">
        <v>0.35303951519999999</v>
      </c>
      <c r="J2">
        <v>0.35685604700000001</v>
      </c>
      <c r="K2">
        <v>0.4136541171</v>
      </c>
      <c r="L2">
        <v>0.41569863080000002</v>
      </c>
      <c r="M2">
        <v>0.4299665942</v>
      </c>
      <c r="N2">
        <v>0.43096327740000001</v>
      </c>
      <c r="O2">
        <v>0.44442762699999999</v>
      </c>
      <c r="P2">
        <v>0.4409799633</v>
      </c>
      <c r="Q2">
        <v>0.41629542380000001</v>
      </c>
      <c r="R2">
        <v>0.43235912059999998</v>
      </c>
      <c r="S2">
        <v>0.36829792490000002</v>
      </c>
      <c r="T2">
        <v>0.35795829559999998</v>
      </c>
    </row>
    <row r="3" spans="1:20" x14ac:dyDescent="0.25">
      <c r="A3" t="s">
        <v>2</v>
      </c>
      <c r="B3">
        <v>28033</v>
      </c>
      <c r="C3" t="s">
        <v>11</v>
      </c>
      <c r="D3" t="s">
        <v>12</v>
      </c>
      <c r="E3" t="s">
        <v>6</v>
      </c>
      <c r="F3">
        <v>6.4964247645000004</v>
      </c>
      <c r="G3" t="s">
        <v>9</v>
      </c>
      <c r="H3" t="s">
        <v>10</v>
      </c>
      <c r="I3">
        <v>0.47186240950000002</v>
      </c>
      <c r="J3">
        <v>0.47696941640000001</v>
      </c>
      <c r="K3">
        <v>0.55288083470000005</v>
      </c>
      <c r="L3">
        <v>0.55561390460000004</v>
      </c>
      <c r="M3">
        <v>0.57468245179999999</v>
      </c>
      <c r="N3">
        <v>0.57601558669999997</v>
      </c>
      <c r="O3">
        <v>0.59401070339999995</v>
      </c>
      <c r="P3">
        <v>0.58940348440000001</v>
      </c>
      <c r="Q3">
        <v>0.55640900150000006</v>
      </c>
      <c r="R3">
        <v>0.57787948430000002</v>
      </c>
      <c r="S3">
        <v>0.49226012330000002</v>
      </c>
      <c r="T3">
        <v>0.47843736390000002</v>
      </c>
    </row>
    <row r="4" spans="1:20" x14ac:dyDescent="0.25">
      <c r="A4" t="s">
        <v>2</v>
      </c>
      <c r="B4">
        <v>28033</v>
      </c>
      <c r="C4" t="s">
        <v>13</v>
      </c>
      <c r="D4" t="s">
        <v>13</v>
      </c>
      <c r="E4" t="s">
        <v>3</v>
      </c>
      <c r="F4">
        <v>363.43380000000002</v>
      </c>
      <c r="G4" t="s">
        <v>9</v>
      </c>
      <c r="H4" t="s">
        <v>10</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0" x14ac:dyDescent="0.25">
      <c r="A5" t="s">
        <v>2</v>
      </c>
      <c r="B5">
        <v>28033</v>
      </c>
      <c r="C5" t="s">
        <v>13</v>
      </c>
      <c r="D5" t="s">
        <v>13</v>
      </c>
      <c r="E5" t="s">
        <v>6</v>
      </c>
      <c r="F5">
        <v>14413.1466</v>
      </c>
      <c r="G5" t="s">
        <v>9</v>
      </c>
      <c r="H5" t="s">
        <v>10</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0" x14ac:dyDescent="0.25">
      <c r="A6" t="s">
        <v>2</v>
      </c>
      <c r="B6">
        <v>28033</v>
      </c>
      <c r="C6" t="s">
        <v>14</v>
      </c>
      <c r="D6" t="s">
        <v>8</v>
      </c>
      <c r="E6" t="s">
        <v>3</v>
      </c>
      <c r="F6">
        <v>55.297453447999999</v>
      </c>
      <c r="G6" t="s">
        <v>9</v>
      </c>
      <c r="H6" t="s">
        <v>10</v>
      </c>
      <c r="I6">
        <v>5.8945834582999996</v>
      </c>
      <c r="J6">
        <v>7.4864654310000001</v>
      </c>
      <c r="K6">
        <v>6.8211268585999996</v>
      </c>
      <c r="L6">
        <v>5.3966338195999999</v>
      </c>
      <c r="M6">
        <v>3.7007947067</v>
      </c>
      <c r="N6">
        <v>5.0063996723999997</v>
      </c>
      <c r="O6">
        <v>4.6681718190000003</v>
      </c>
      <c r="P6">
        <v>3.3535890889000002</v>
      </c>
      <c r="Q6">
        <v>2.8054733694</v>
      </c>
      <c r="R6">
        <v>3.7160391670999999</v>
      </c>
      <c r="S6">
        <v>3.6468874640000002</v>
      </c>
      <c r="T6">
        <v>2.8012885931999998</v>
      </c>
    </row>
    <row r="7" spans="1:20" x14ac:dyDescent="0.25">
      <c r="A7" t="s">
        <v>2</v>
      </c>
      <c r="B7">
        <v>28033</v>
      </c>
      <c r="C7" t="s">
        <v>14</v>
      </c>
      <c r="D7" t="s">
        <v>8</v>
      </c>
      <c r="E7" t="s">
        <v>6</v>
      </c>
      <c r="F7">
        <v>3.4058852714999999</v>
      </c>
      <c r="G7" t="s">
        <v>9</v>
      </c>
      <c r="H7" t="s">
        <v>10</v>
      </c>
      <c r="I7">
        <v>0.42873259590000001</v>
      </c>
      <c r="J7">
        <v>0.52130623850000002</v>
      </c>
      <c r="K7">
        <v>0.48435842740000001</v>
      </c>
      <c r="L7">
        <v>0.39878933179999998</v>
      </c>
      <c r="M7">
        <v>0.23025496449999999</v>
      </c>
      <c r="N7">
        <v>0.30585723970000001</v>
      </c>
      <c r="O7">
        <v>0.28044224719999999</v>
      </c>
      <c r="P7">
        <v>0.152924376</v>
      </c>
      <c r="Q7">
        <v>0.1280305561</v>
      </c>
      <c r="R7">
        <v>0.1701681575</v>
      </c>
      <c r="S7">
        <v>0.17292636010000001</v>
      </c>
      <c r="T7">
        <v>0.1320947767</v>
      </c>
    </row>
    <row r="8" spans="1:20" x14ac:dyDescent="0.25">
      <c r="A8" t="s">
        <v>2</v>
      </c>
      <c r="B8">
        <v>28033</v>
      </c>
      <c r="C8" t="s">
        <v>5</v>
      </c>
      <c r="D8" t="s">
        <v>8</v>
      </c>
      <c r="E8" t="s">
        <v>6</v>
      </c>
      <c r="F8">
        <v>6.1693528882999997</v>
      </c>
      <c r="G8" t="s">
        <v>9</v>
      </c>
      <c r="H8" t="s">
        <v>10</v>
      </c>
      <c r="I8">
        <v>0.18018463709999999</v>
      </c>
      <c r="J8">
        <v>0.19988723359999999</v>
      </c>
      <c r="K8">
        <v>0.26818234429999999</v>
      </c>
      <c r="L8">
        <v>0.4135703302</v>
      </c>
      <c r="M8">
        <v>0.63444424239999997</v>
      </c>
      <c r="N8">
        <v>0.85172715600000004</v>
      </c>
      <c r="O8">
        <v>0.87141685540000002</v>
      </c>
      <c r="P8">
        <v>0.94300611229999998</v>
      </c>
      <c r="Q8">
        <v>0.81082381209999999</v>
      </c>
      <c r="R8">
        <v>0.52603338899999996</v>
      </c>
      <c r="S8">
        <v>0.23636942850000001</v>
      </c>
      <c r="T8">
        <v>0.2337073475</v>
      </c>
    </row>
    <row r="9" spans="1:20" x14ac:dyDescent="0.25">
      <c r="A9" t="s">
        <v>2</v>
      </c>
      <c r="B9">
        <v>28033</v>
      </c>
      <c r="C9" t="s">
        <v>4</v>
      </c>
      <c r="D9" t="s">
        <v>8</v>
      </c>
      <c r="E9" t="s">
        <v>3</v>
      </c>
      <c r="F9">
        <v>503.40825366000001</v>
      </c>
      <c r="G9" t="s">
        <v>9</v>
      </c>
      <c r="H9" t="s">
        <v>10</v>
      </c>
      <c r="I9">
        <v>56.048265788999998</v>
      </c>
      <c r="J9">
        <v>52.943640381999998</v>
      </c>
      <c r="K9">
        <v>47.364684160000003</v>
      </c>
      <c r="L9">
        <v>40.545177885000001</v>
      </c>
      <c r="M9">
        <v>39.387897727999999</v>
      </c>
      <c r="N9">
        <v>31.348940292999998</v>
      </c>
      <c r="O9">
        <v>32.931722415999999</v>
      </c>
      <c r="P9">
        <v>33.050907588000001</v>
      </c>
      <c r="Q9">
        <v>38.557110401999999</v>
      </c>
      <c r="R9">
        <v>39.538896035999997</v>
      </c>
      <c r="S9">
        <v>38.526630842000003</v>
      </c>
      <c r="T9">
        <v>53.164380143000002</v>
      </c>
    </row>
    <row r="10" spans="1:20" x14ac:dyDescent="0.25">
      <c r="A10" t="s">
        <v>2</v>
      </c>
      <c r="B10">
        <v>28033</v>
      </c>
      <c r="C10" t="s">
        <v>4</v>
      </c>
      <c r="D10" t="s">
        <v>8</v>
      </c>
      <c r="E10" t="s">
        <v>6</v>
      </c>
      <c r="F10">
        <v>780.60535514000003</v>
      </c>
      <c r="G10" t="s">
        <v>9</v>
      </c>
      <c r="H10" t="s">
        <v>10</v>
      </c>
      <c r="I10">
        <v>70.575942502999993</v>
      </c>
      <c r="J10">
        <v>66.927202168999997</v>
      </c>
      <c r="K10">
        <v>82.011118679999996</v>
      </c>
      <c r="L10">
        <v>64.243797020000002</v>
      </c>
      <c r="M10">
        <v>59.694293004999999</v>
      </c>
      <c r="N10">
        <v>60.119320756</v>
      </c>
      <c r="O10">
        <v>64.367049719999997</v>
      </c>
      <c r="P10">
        <v>63.973640437</v>
      </c>
      <c r="Q10">
        <v>61.637323699</v>
      </c>
      <c r="R10">
        <v>62.974414699999997</v>
      </c>
      <c r="S10">
        <v>61.890301977999997</v>
      </c>
      <c r="T10">
        <v>62.190950467999997</v>
      </c>
    </row>
    <row r="11" spans="1:20" x14ac:dyDescent="0.25">
      <c r="A11" t="s">
        <v>2</v>
      </c>
      <c r="B11">
        <v>28033</v>
      </c>
      <c r="C11" t="s">
        <v>7</v>
      </c>
      <c r="D11" t="s">
        <v>7</v>
      </c>
      <c r="E11" t="s">
        <v>3</v>
      </c>
      <c r="F11">
        <v>181.14663407</v>
      </c>
      <c r="G11" t="s">
        <v>9</v>
      </c>
      <c r="H11" t="s">
        <v>10</v>
      </c>
      <c r="I11">
        <v>10.810416451</v>
      </c>
      <c r="J11">
        <v>11.651037453000001</v>
      </c>
      <c r="K11">
        <v>15.893087646</v>
      </c>
      <c r="L11">
        <v>15.643971724</v>
      </c>
      <c r="M11">
        <v>15.255232844</v>
      </c>
      <c r="N11">
        <v>17.980877700000001</v>
      </c>
      <c r="O11">
        <v>17.385438824000001</v>
      </c>
      <c r="P11">
        <v>18.003063229999999</v>
      </c>
      <c r="Q11">
        <v>15.735624284</v>
      </c>
      <c r="R11">
        <v>15.786833241</v>
      </c>
      <c r="S11">
        <v>16.011140242</v>
      </c>
      <c r="T11">
        <v>10.989910435000001</v>
      </c>
    </row>
    <row r="12" spans="1:20" x14ac:dyDescent="0.25">
      <c r="A12" t="s">
        <v>2</v>
      </c>
      <c r="B12">
        <v>28033</v>
      </c>
      <c r="C12" t="s">
        <v>7</v>
      </c>
      <c r="D12" t="s">
        <v>7</v>
      </c>
      <c r="E12" t="s">
        <v>6</v>
      </c>
      <c r="F12">
        <v>233.13195214000001</v>
      </c>
      <c r="G12" t="s">
        <v>9</v>
      </c>
      <c r="H12" t="s">
        <v>10</v>
      </c>
      <c r="I12">
        <v>9.3976831627999999</v>
      </c>
      <c r="J12">
        <v>10.461823994</v>
      </c>
      <c r="K12">
        <v>20.804006900000001</v>
      </c>
      <c r="L12">
        <v>20.579790560999999</v>
      </c>
      <c r="M12">
        <v>20.994158744</v>
      </c>
      <c r="N12">
        <v>25.656218963000001</v>
      </c>
      <c r="O12">
        <v>25.633885039999999</v>
      </c>
      <c r="P12">
        <v>25.351767389999999</v>
      </c>
      <c r="Q12">
        <v>22.141072549</v>
      </c>
      <c r="R12">
        <v>21.432678560999999</v>
      </c>
      <c r="S12">
        <v>20.915933354</v>
      </c>
      <c r="T12">
        <v>9.7629329189000007</v>
      </c>
    </row>
    <row r="13" spans="1:20" x14ac:dyDescent="0.25">
      <c r="A13" t="s">
        <v>2</v>
      </c>
      <c r="B13">
        <v>28033</v>
      </c>
      <c r="C13" t="s">
        <v>15</v>
      </c>
      <c r="D13" t="s">
        <v>8</v>
      </c>
      <c r="E13" t="s">
        <v>3</v>
      </c>
      <c r="F13">
        <v>0</v>
      </c>
      <c r="G13" t="s">
        <v>9</v>
      </c>
      <c r="H13" t="s">
        <v>10</v>
      </c>
      <c r="I13">
        <v>0</v>
      </c>
      <c r="J13">
        <v>0</v>
      </c>
      <c r="K13">
        <v>0</v>
      </c>
      <c r="L13">
        <v>0</v>
      </c>
      <c r="M13">
        <v>0</v>
      </c>
      <c r="N13">
        <v>0</v>
      </c>
      <c r="O13">
        <v>0</v>
      </c>
      <c r="P13">
        <v>0</v>
      </c>
      <c r="Q13">
        <v>0</v>
      </c>
      <c r="R13">
        <v>0</v>
      </c>
      <c r="S13">
        <v>0</v>
      </c>
      <c r="T13">
        <v>0</v>
      </c>
    </row>
    <row r="14" spans="1:20" x14ac:dyDescent="0.25">
      <c r="A14" t="s">
        <v>2</v>
      </c>
      <c r="B14">
        <v>28033</v>
      </c>
      <c r="C14" t="s">
        <v>15</v>
      </c>
      <c r="D14" t="s">
        <v>8</v>
      </c>
      <c r="E14" t="s">
        <v>6</v>
      </c>
      <c r="F14">
        <v>2131.6809069000001</v>
      </c>
      <c r="G14" t="s">
        <v>9</v>
      </c>
      <c r="H14" t="s">
        <v>10</v>
      </c>
      <c r="I14">
        <v>179.95618148</v>
      </c>
      <c r="J14">
        <v>168.34610526</v>
      </c>
      <c r="K14">
        <v>179.04402078999999</v>
      </c>
      <c r="L14">
        <v>173.26837415</v>
      </c>
      <c r="M14">
        <v>179.04398662</v>
      </c>
      <c r="N14">
        <v>175.53516096000001</v>
      </c>
      <c r="O14">
        <v>181.38633300000001</v>
      </c>
      <c r="P14">
        <v>181.38633300000001</v>
      </c>
      <c r="Q14">
        <v>175.96421899000001</v>
      </c>
      <c r="R14">
        <v>181.82969295000001</v>
      </c>
      <c r="S14">
        <v>175.96431819</v>
      </c>
      <c r="T14">
        <v>179.95618148</v>
      </c>
    </row>
    <row r="15" spans="1:20" x14ac:dyDescent="0.25">
      <c r="A15" t="s">
        <v>2</v>
      </c>
      <c r="B15">
        <v>28033</v>
      </c>
      <c r="C15" t="s">
        <v>16</v>
      </c>
      <c r="D15" t="s">
        <v>16</v>
      </c>
      <c r="E15" t="s">
        <v>3</v>
      </c>
      <c r="F15">
        <v>810.33243848999996</v>
      </c>
      <c r="G15" t="s">
        <v>9</v>
      </c>
      <c r="H15" t="s">
        <v>10</v>
      </c>
      <c r="I15">
        <v>64.386036149999995</v>
      </c>
      <c r="J15">
        <v>65.943771269999999</v>
      </c>
      <c r="K15">
        <v>67.941455520999995</v>
      </c>
      <c r="L15">
        <v>65.724937857</v>
      </c>
      <c r="M15">
        <v>69.933799089999994</v>
      </c>
      <c r="N15">
        <v>69.476812370000005</v>
      </c>
      <c r="O15">
        <v>67.231576486999998</v>
      </c>
      <c r="P15">
        <v>70.462128770000007</v>
      </c>
      <c r="Q15">
        <v>68.613990724000004</v>
      </c>
      <c r="R15">
        <v>68.202148737000002</v>
      </c>
      <c r="S15">
        <v>64.677382520999998</v>
      </c>
      <c r="T15">
        <v>67.738398989999993</v>
      </c>
    </row>
    <row r="16" spans="1:20" x14ac:dyDescent="0.25">
      <c r="A16" t="s">
        <v>2</v>
      </c>
      <c r="B16">
        <v>28033</v>
      </c>
      <c r="C16" t="s">
        <v>16</v>
      </c>
      <c r="D16" t="s">
        <v>16</v>
      </c>
      <c r="E16" t="s">
        <v>6</v>
      </c>
      <c r="F16">
        <v>468.16556367999999</v>
      </c>
      <c r="G16" t="s">
        <v>9</v>
      </c>
      <c r="H16" t="s">
        <v>10</v>
      </c>
      <c r="I16">
        <v>34.279157236000003</v>
      </c>
      <c r="J16">
        <v>33.358444875000004</v>
      </c>
      <c r="K16">
        <v>36.046900549999997</v>
      </c>
      <c r="L16">
        <v>36.692085175000003</v>
      </c>
      <c r="M16">
        <v>39.629776046000003</v>
      </c>
      <c r="N16">
        <v>43.624678459999998</v>
      </c>
      <c r="O16">
        <v>46.253825841000001</v>
      </c>
      <c r="P16">
        <v>45.534295598999996</v>
      </c>
      <c r="Q16">
        <v>41.335970025000002</v>
      </c>
      <c r="R16">
        <v>40.611802062000002</v>
      </c>
      <c r="S16">
        <v>34.934405122999998</v>
      </c>
      <c r="T16">
        <v>35.864222687000002</v>
      </c>
    </row>
    <row r="17" spans="1:20" x14ac:dyDescent="0.25">
      <c r="A17" t="s">
        <v>2</v>
      </c>
      <c r="B17">
        <v>28033</v>
      </c>
      <c r="C17" t="s">
        <v>17</v>
      </c>
      <c r="D17" t="s">
        <v>12</v>
      </c>
      <c r="E17" t="s">
        <v>3</v>
      </c>
      <c r="F17">
        <v>222.49788544</v>
      </c>
      <c r="G17" t="s">
        <v>9</v>
      </c>
      <c r="H17" t="s">
        <v>10</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2</v>
      </c>
      <c r="B18">
        <v>28033</v>
      </c>
      <c r="C18" t="s">
        <v>17</v>
      </c>
      <c r="D18" t="s">
        <v>12</v>
      </c>
      <c r="E18" t="s">
        <v>6</v>
      </c>
      <c r="F18">
        <v>6.7785313910999996</v>
      </c>
      <c r="G18" t="s">
        <v>9</v>
      </c>
      <c r="H18" t="s">
        <v>10</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x14ac:dyDescent="0.25">
      <c r="A19" t="s">
        <v>2</v>
      </c>
      <c r="B19">
        <v>28033</v>
      </c>
      <c r="C19" t="s">
        <v>18</v>
      </c>
      <c r="D19" t="s">
        <v>8</v>
      </c>
      <c r="E19" t="s">
        <v>3</v>
      </c>
      <c r="F19">
        <v>2.1889015206</v>
      </c>
      <c r="G19" t="s">
        <v>9</v>
      </c>
      <c r="H19" t="s">
        <v>10</v>
      </c>
      <c r="I19">
        <v>0.23718929220000001</v>
      </c>
      <c r="J19">
        <v>0</v>
      </c>
      <c r="K19">
        <v>0</v>
      </c>
      <c r="L19">
        <v>0</v>
      </c>
      <c r="M19">
        <v>0</v>
      </c>
      <c r="N19">
        <v>0.15339321750000001</v>
      </c>
      <c r="O19">
        <v>0</v>
      </c>
      <c r="P19">
        <v>0</v>
      </c>
      <c r="Q19">
        <v>0.61378213479999999</v>
      </c>
      <c r="R19">
        <v>0.71156498619999997</v>
      </c>
      <c r="S19">
        <v>0.47297189000000001</v>
      </c>
      <c r="T19">
        <v>0</v>
      </c>
    </row>
    <row r="20" spans="1:20" x14ac:dyDescent="0.25">
      <c r="A20" t="s">
        <v>2</v>
      </c>
      <c r="B20">
        <v>28033</v>
      </c>
      <c r="C20" t="s">
        <v>18</v>
      </c>
      <c r="D20" t="s">
        <v>8</v>
      </c>
      <c r="E20" t="s">
        <v>6</v>
      </c>
      <c r="F20">
        <v>4.0915591638000004</v>
      </c>
      <c r="G20" t="s">
        <v>9</v>
      </c>
      <c r="H20" t="s">
        <v>10</v>
      </c>
      <c r="I20">
        <v>0.44887492629999998</v>
      </c>
      <c r="J20">
        <v>0</v>
      </c>
      <c r="K20">
        <v>0</v>
      </c>
      <c r="L20">
        <v>0</v>
      </c>
      <c r="M20">
        <v>0</v>
      </c>
      <c r="N20">
        <v>0.24547991860000001</v>
      </c>
      <c r="O20">
        <v>0</v>
      </c>
      <c r="P20">
        <v>0</v>
      </c>
      <c r="Q20">
        <v>1.2433600644</v>
      </c>
      <c r="R20">
        <v>1.3466247788000001</v>
      </c>
      <c r="S20">
        <v>0.80721947559999996</v>
      </c>
      <c r="T20">
        <v>0</v>
      </c>
    </row>
    <row r="21" spans="1:20" x14ac:dyDescent="0.25">
      <c r="A21" t="s">
        <v>2</v>
      </c>
      <c r="B21">
        <v>28033</v>
      </c>
      <c r="C21" t="s">
        <v>19</v>
      </c>
      <c r="D21" t="s">
        <v>12</v>
      </c>
      <c r="E21" t="s">
        <v>3</v>
      </c>
      <c r="F21">
        <v>247.12533282000001</v>
      </c>
      <c r="G21" t="s">
        <v>9</v>
      </c>
      <c r="H21" t="s">
        <v>10</v>
      </c>
      <c r="I21">
        <v>18.784498311</v>
      </c>
      <c r="J21">
        <v>16.561150475000002</v>
      </c>
      <c r="K21">
        <v>23.866988586000002</v>
      </c>
      <c r="L21">
        <v>19.369713983</v>
      </c>
      <c r="M21">
        <v>15.202099836</v>
      </c>
      <c r="N21">
        <v>21.798457801000001</v>
      </c>
      <c r="O21">
        <v>25.689639929999998</v>
      </c>
      <c r="P21">
        <v>24.044773007</v>
      </c>
      <c r="Q21">
        <v>22.767529841999998</v>
      </c>
      <c r="R21">
        <v>19.847614322999998</v>
      </c>
      <c r="S21">
        <v>16.045171930999999</v>
      </c>
      <c r="T21">
        <v>23.147694791999999</v>
      </c>
    </row>
    <row r="22" spans="1:20" x14ac:dyDescent="0.25">
      <c r="A22" t="s">
        <v>2</v>
      </c>
      <c r="B22">
        <v>28033</v>
      </c>
      <c r="C22" t="s">
        <v>19</v>
      </c>
      <c r="D22" t="s">
        <v>12</v>
      </c>
      <c r="E22" t="s">
        <v>6</v>
      </c>
      <c r="F22">
        <v>45.999754471000003</v>
      </c>
      <c r="G22" t="s">
        <v>9</v>
      </c>
      <c r="H22" t="s">
        <v>10</v>
      </c>
      <c r="I22">
        <v>3.5907818802000002</v>
      </c>
      <c r="J22">
        <v>3.0587431450000002</v>
      </c>
      <c r="K22">
        <v>4.5500481159000001</v>
      </c>
      <c r="L22">
        <v>3.6585151870999999</v>
      </c>
      <c r="M22">
        <v>2.6452359772</v>
      </c>
      <c r="N22">
        <v>4.0985375639999999</v>
      </c>
      <c r="O22">
        <v>4.8385205883999998</v>
      </c>
      <c r="P22">
        <v>4.5435016011</v>
      </c>
      <c r="Q22">
        <v>4.2558734987999998</v>
      </c>
      <c r="R22">
        <v>3.5840537487000002</v>
      </c>
      <c r="S22">
        <v>2.9404540418999998</v>
      </c>
      <c r="T22">
        <v>4.2354891228999998</v>
      </c>
    </row>
    <row r="23" spans="1:20" x14ac:dyDescent="0.25">
      <c r="A23" t="s">
        <v>2</v>
      </c>
      <c r="B23">
        <v>28033</v>
      </c>
      <c r="C23" t="s">
        <v>20</v>
      </c>
      <c r="D23" t="s">
        <v>21</v>
      </c>
      <c r="E23" t="s">
        <v>3</v>
      </c>
      <c r="F23">
        <v>10.509024148</v>
      </c>
      <c r="G23" t="s">
        <v>9</v>
      </c>
      <c r="H23" t="s">
        <v>10</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x14ac:dyDescent="0.25">
      <c r="A24" t="s">
        <v>2</v>
      </c>
      <c r="B24">
        <v>28033</v>
      </c>
      <c r="C24" t="s">
        <v>20</v>
      </c>
      <c r="D24" t="s">
        <v>21</v>
      </c>
      <c r="E24" t="s">
        <v>6</v>
      </c>
      <c r="F24">
        <v>102.88700385999999</v>
      </c>
      <c r="G24" t="s">
        <v>9</v>
      </c>
      <c r="H24" t="s">
        <v>10</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x14ac:dyDescent="0.25">
      <c r="A25" t="s">
        <v>2</v>
      </c>
      <c r="B25">
        <v>28033</v>
      </c>
      <c r="C25" t="s">
        <v>22</v>
      </c>
      <c r="D25" t="s">
        <v>21</v>
      </c>
      <c r="E25" t="s">
        <v>3</v>
      </c>
      <c r="F25">
        <v>5.6973361799999997E-2</v>
      </c>
      <c r="G25" t="s">
        <v>9</v>
      </c>
      <c r="H25" t="s">
        <v>10</v>
      </c>
      <c r="I25">
        <v>0</v>
      </c>
      <c r="J25">
        <v>0</v>
      </c>
      <c r="K25">
        <v>1.24380641E-2</v>
      </c>
      <c r="L25">
        <v>0</v>
      </c>
      <c r="M25">
        <v>0</v>
      </c>
      <c r="N25">
        <v>0</v>
      </c>
      <c r="O25">
        <v>0</v>
      </c>
      <c r="P25">
        <v>0</v>
      </c>
      <c r="Q25">
        <v>0</v>
      </c>
      <c r="R25">
        <v>0</v>
      </c>
      <c r="S25">
        <v>0</v>
      </c>
      <c r="T25">
        <v>4.4535297699999997E-2</v>
      </c>
    </row>
    <row r="26" spans="1:20" x14ac:dyDescent="0.25">
      <c r="A26" t="s">
        <v>2</v>
      </c>
      <c r="B26">
        <v>28033</v>
      </c>
      <c r="C26" t="s">
        <v>22</v>
      </c>
      <c r="D26" t="s">
        <v>21</v>
      </c>
      <c r="E26" t="s">
        <v>6</v>
      </c>
      <c r="F26">
        <v>0.54088195900000002</v>
      </c>
      <c r="G26" t="s">
        <v>9</v>
      </c>
      <c r="H26" t="s">
        <v>10</v>
      </c>
      <c r="I26">
        <v>0</v>
      </c>
      <c r="J26">
        <v>0</v>
      </c>
      <c r="K26">
        <v>0.1050240028</v>
      </c>
      <c r="L26">
        <v>0</v>
      </c>
      <c r="M26">
        <v>0</v>
      </c>
      <c r="N26">
        <v>0</v>
      </c>
      <c r="O26">
        <v>0</v>
      </c>
      <c r="P26">
        <v>0</v>
      </c>
      <c r="Q26">
        <v>0</v>
      </c>
      <c r="R26">
        <v>0</v>
      </c>
      <c r="S26">
        <v>0</v>
      </c>
      <c r="T26">
        <v>0.43585795620000001</v>
      </c>
    </row>
    <row r="27" spans="1:20" x14ac:dyDescent="0.25">
      <c r="A27" t="s">
        <v>2</v>
      </c>
      <c r="B27">
        <v>28033</v>
      </c>
      <c r="C27" t="s">
        <v>23</v>
      </c>
      <c r="D27" t="s">
        <v>12</v>
      </c>
      <c r="E27" t="s">
        <v>3</v>
      </c>
      <c r="F27">
        <v>20.260955395</v>
      </c>
      <c r="G27" t="s">
        <v>9</v>
      </c>
      <c r="H27" t="s">
        <v>10</v>
      </c>
      <c r="I27">
        <v>1.7212828474999999</v>
      </c>
      <c r="J27">
        <v>1.6103328869</v>
      </c>
      <c r="K27">
        <v>1.7135060214</v>
      </c>
      <c r="L27">
        <v>1.6582473035</v>
      </c>
      <c r="M27">
        <v>1.7134355396000001</v>
      </c>
      <c r="N27">
        <v>1.6569664622</v>
      </c>
      <c r="O27">
        <v>1.7120644410999999</v>
      </c>
      <c r="P27">
        <v>1.7121993199000001</v>
      </c>
      <c r="Q27">
        <v>1.6620948980000001</v>
      </c>
      <c r="R27">
        <v>1.7174727756999999</v>
      </c>
      <c r="S27">
        <v>1.6620330363</v>
      </c>
      <c r="T27">
        <v>1.7213198631</v>
      </c>
    </row>
    <row r="28" spans="1:20" x14ac:dyDescent="0.25">
      <c r="A28" t="s">
        <v>2</v>
      </c>
      <c r="B28">
        <v>28033</v>
      </c>
      <c r="C28" t="s">
        <v>23</v>
      </c>
      <c r="D28" t="s">
        <v>12</v>
      </c>
      <c r="E28" t="s">
        <v>6</v>
      </c>
      <c r="F28">
        <v>142.43284413000001</v>
      </c>
      <c r="G28" t="s">
        <v>9</v>
      </c>
      <c r="H28" t="s">
        <v>10</v>
      </c>
      <c r="I28">
        <v>12.064287108</v>
      </c>
      <c r="J28">
        <v>11.285957219</v>
      </c>
      <c r="K28">
        <v>12.063866576000001</v>
      </c>
      <c r="L28">
        <v>11.674706592</v>
      </c>
      <c r="M28">
        <v>12.0638539</v>
      </c>
      <c r="N28">
        <v>11.674597133000001</v>
      </c>
      <c r="O28">
        <v>12.063735511000001</v>
      </c>
      <c r="P28">
        <v>12.063750503</v>
      </c>
      <c r="Q28">
        <v>11.674879545</v>
      </c>
      <c r="R28">
        <v>12.064039419</v>
      </c>
      <c r="S28">
        <v>11.674879545</v>
      </c>
      <c r="T28">
        <v>12.064291076</v>
      </c>
    </row>
    <row r="29" spans="1:20" x14ac:dyDescent="0.25">
      <c r="A29" t="s">
        <v>2</v>
      </c>
      <c r="B29">
        <v>28033</v>
      </c>
      <c r="C29" t="s">
        <v>24</v>
      </c>
      <c r="D29" t="s">
        <v>8</v>
      </c>
      <c r="E29" t="s">
        <v>3</v>
      </c>
      <c r="F29">
        <v>126.31241876999999</v>
      </c>
      <c r="G29" t="s">
        <v>9</v>
      </c>
      <c r="H29" t="s">
        <v>10</v>
      </c>
      <c r="I29">
        <v>10.523301071000001</v>
      </c>
      <c r="J29">
        <v>9.9375290994000007</v>
      </c>
      <c r="K29">
        <v>10.220458116</v>
      </c>
      <c r="L29">
        <v>9.9884627722000001</v>
      </c>
      <c r="M29">
        <v>10.523301071000001</v>
      </c>
      <c r="N29">
        <v>10.280202516999999</v>
      </c>
      <c r="O29">
        <v>10.622875934</v>
      </c>
      <c r="P29">
        <v>11.227184863</v>
      </c>
      <c r="Q29">
        <v>10.669777543</v>
      </c>
      <c r="R29">
        <v>11.227184863</v>
      </c>
      <c r="S29">
        <v>10.669777543</v>
      </c>
      <c r="T29">
        <v>10.422363375</v>
      </c>
    </row>
    <row r="30" spans="1:20" x14ac:dyDescent="0.25">
      <c r="A30" t="s">
        <v>2</v>
      </c>
      <c r="B30">
        <v>28033</v>
      </c>
      <c r="C30" t="s">
        <v>24</v>
      </c>
      <c r="D30" t="s">
        <v>8</v>
      </c>
      <c r="E30" t="s">
        <v>6</v>
      </c>
      <c r="F30">
        <v>5.3788553603000002</v>
      </c>
      <c r="G30" t="s">
        <v>9</v>
      </c>
      <c r="H30" t="s">
        <v>10</v>
      </c>
      <c r="I30">
        <v>0.44821916150000002</v>
      </c>
      <c r="J30">
        <v>0.42322095269999999</v>
      </c>
      <c r="K30">
        <v>0.43550389389999999</v>
      </c>
      <c r="L30">
        <v>0.42555597810000001</v>
      </c>
      <c r="M30">
        <v>0.44821916150000002</v>
      </c>
      <c r="N30">
        <v>0.43781477870000002</v>
      </c>
      <c r="O30">
        <v>0.45240860459999999</v>
      </c>
      <c r="P30">
        <v>0.47779129949999999</v>
      </c>
      <c r="Q30">
        <v>0.4541741762</v>
      </c>
      <c r="R30">
        <v>0.47779129949999999</v>
      </c>
      <c r="S30">
        <v>0.4541741762</v>
      </c>
      <c r="T30">
        <v>0.443981878</v>
      </c>
    </row>
    <row r="31" spans="1:20" x14ac:dyDescent="0.25">
      <c r="A31" t="s">
        <v>2</v>
      </c>
      <c r="B31">
        <v>28033</v>
      </c>
      <c r="C31" t="s">
        <v>25</v>
      </c>
      <c r="D31" t="s">
        <v>8</v>
      </c>
      <c r="E31" t="s">
        <v>3</v>
      </c>
      <c r="F31">
        <v>17.274933456999999</v>
      </c>
      <c r="G31" t="s">
        <v>9</v>
      </c>
      <c r="H31" t="s">
        <v>10</v>
      </c>
      <c r="I31">
        <v>3.5001077178000002</v>
      </c>
      <c r="J31">
        <v>2.5448152163</v>
      </c>
      <c r="K31">
        <v>1.5272490836999999</v>
      </c>
      <c r="L31">
        <v>1.0052576839</v>
      </c>
      <c r="M31">
        <v>0.79481099889999995</v>
      </c>
      <c r="N31">
        <v>0.47056638280000002</v>
      </c>
      <c r="O31">
        <v>0.60789929070000004</v>
      </c>
      <c r="P31">
        <v>0.48371320950000002</v>
      </c>
      <c r="Q31">
        <v>0.6090907874</v>
      </c>
      <c r="R31">
        <v>0.8753765241</v>
      </c>
      <c r="S31">
        <v>1.8806963232</v>
      </c>
      <c r="T31">
        <v>2.9753502383999999</v>
      </c>
    </row>
    <row r="32" spans="1:20" x14ac:dyDescent="0.25">
      <c r="A32" t="s">
        <v>2</v>
      </c>
      <c r="B32">
        <v>28033</v>
      </c>
      <c r="C32" t="s">
        <v>25</v>
      </c>
      <c r="D32" t="s">
        <v>8</v>
      </c>
      <c r="E32" t="s">
        <v>6</v>
      </c>
      <c r="F32">
        <v>151.03600488999999</v>
      </c>
      <c r="G32" t="s">
        <v>9</v>
      </c>
      <c r="H32" t="s">
        <v>10</v>
      </c>
      <c r="I32">
        <v>30.250735958</v>
      </c>
      <c r="J32">
        <v>22.321978538</v>
      </c>
      <c r="K32">
        <v>14.388321676</v>
      </c>
      <c r="L32">
        <v>9.6876232520999999</v>
      </c>
      <c r="M32">
        <v>6.3893862883999999</v>
      </c>
      <c r="N32">
        <v>3.6190724052999999</v>
      </c>
      <c r="O32">
        <v>4.5450082397999996</v>
      </c>
      <c r="P32">
        <v>3.6572481907999999</v>
      </c>
      <c r="Q32">
        <v>4.7165117369000003</v>
      </c>
      <c r="R32">
        <v>8.4951173133999998</v>
      </c>
      <c r="S32">
        <v>16.878619135000001</v>
      </c>
      <c r="T32">
        <v>26.086382159999999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F7AA8-5911-4588-A923-82C15A27E9CD}">
  <dimension ref="A1:L2"/>
  <sheetViews>
    <sheetView workbookViewId="0">
      <selection activeCell="H2" sqref="H2"/>
    </sheetView>
  </sheetViews>
  <sheetFormatPr defaultRowHeight="15" x14ac:dyDescent="0.25"/>
  <cols>
    <col min="8" max="8" width="18.5703125" customWidth="1"/>
    <col min="10" max="10" width="10.28515625" customWidth="1"/>
    <col min="11" max="11" width="10.7109375" customWidth="1"/>
    <col min="12" max="12" width="11.140625" customWidth="1"/>
  </cols>
  <sheetData>
    <row r="1" spans="1:12" ht="75" x14ac:dyDescent="0.25">
      <c r="A1" s="2" t="s">
        <v>55</v>
      </c>
      <c r="B1" s="2" t="s">
        <v>54</v>
      </c>
      <c r="C1" s="2" t="s">
        <v>56</v>
      </c>
      <c r="D1" s="2" t="s">
        <v>29</v>
      </c>
      <c r="E1" s="2" t="s">
        <v>1</v>
      </c>
      <c r="F1" s="2" t="s">
        <v>107</v>
      </c>
      <c r="G1" s="2" t="s">
        <v>119</v>
      </c>
      <c r="H1" s="2" t="s">
        <v>120</v>
      </c>
      <c r="I1" s="2" t="s">
        <v>50</v>
      </c>
      <c r="J1" s="2" t="s">
        <v>117</v>
      </c>
      <c r="K1" s="2" t="s">
        <v>115</v>
      </c>
      <c r="L1" s="2" t="s">
        <v>116</v>
      </c>
    </row>
    <row r="2" spans="1:12" x14ac:dyDescent="0.25">
      <c r="A2" t="s">
        <v>2</v>
      </c>
      <c r="B2">
        <v>28033</v>
      </c>
      <c r="C2" t="s">
        <v>15</v>
      </c>
      <c r="D2" t="s">
        <v>8</v>
      </c>
      <c r="E2" t="s">
        <v>6</v>
      </c>
      <c r="F2" s="4">
        <v>1850.3653179</v>
      </c>
      <c r="G2" s="4">
        <v>1695.1329339999998</v>
      </c>
      <c r="H2" s="4">
        <v>1140.974588</v>
      </c>
      <c r="I2">
        <v>2131.6809069000001</v>
      </c>
      <c r="J2">
        <f>'baseline &amp; projection_nonpoint'!M5</f>
        <v>8.5095220045582939E-2</v>
      </c>
      <c r="K2" s="15">
        <f>J2/31*F2</f>
        <v>5.079265931981146</v>
      </c>
      <c r="L2" s="15">
        <f>K2</f>
        <v>5.079265931981146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baseline &amp; projection_nonpoint</vt:lpstr>
      <vt:lpstr>2017NEI_nonpoint</vt:lpstr>
      <vt:lpstr>projections_2016v3</vt:lpstr>
      <vt:lpstr>2017_Projections</vt:lpstr>
      <vt:lpstr>2016 county monthly_2016v3</vt:lpstr>
      <vt:lpstr>2023 county monthly_2016v3</vt:lpstr>
      <vt:lpstr>2026 county monthly_2016v3</vt:lpstr>
      <vt:lpstr>Nonpoint Solvent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Matt Carpenter</cp:lastModifiedBy>
  <dcterms:created xsi:type="dcterms:W3CDTF">2015-06-05T18:17:20Z</dcterms:created>
  <dcterms:modified xsi:type="dcterms:W3CDTF">2024-07-15T20:49:55Z</dcterms:modified>
</cp:coreProperties>
</file>